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raine\Documents\PATEE\2020-2023\TAOTLUSDOKUMENDID 2020-2023\"/>
    </mc:Choice>
  </mc:AlternateContent>
  <xr:revisionPtr revIDLastSave="0" documentId="13_ncr:1_{73D905CF-B57D-49F5-8953-E539585541EB}" xr6:coauthVersionLast="45" xr6:coauthVersionMax="45" xr10:uidLastSave="{00000000-0000-0000-0000-000000000000}"/>
  <bookViews>
    <workbookView xWindow="-108" yWindow="-108" windowWidth="23256" windowHeight="12576" activeTab="1" xr2:uid="{00000000-000D-0000-FFFF-FFFF00000000}"/>
  </bookViews>
  <sheets>
    <sheet name="Detailne tegevuskava ja eelarve" sheetId="1" r:id="rId1"/>
    <sheet name="2020-2023 tegevuskava,eelarve" sheetId="2"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9" i="2" l="1"/>
  <c r="J20" i="2"/>
  <c r="J21" i="2"/>
  <c r="J18" i="2"/>
  <c r="J10" i="2"/>
  <c r="J11" i="2"/>
  <c r="J12" i="2"/>
  <c r="J13" i="2"/>
  <c r="J9" i="2"/>
  <c r="H5" i="2"/>
  <c r="H6" i="2" s="1"/>
  <c r="J4" i="2"/>
  <c r="J3" i="2"/>
  <c r="I6" i="2"/>
  <c r="I24" i="2" s="1"/>
  <c r="I22" i="2"/>
  <c r="H21" i="2"/>
  <c r="H22" i="2" s="1"/>
  <c r="J22" i="2" s="1"/>
  <c r="H14" i="2"/>
  <c r="H15" i="2" s="1"/>
  <c r="J15" i="2" s="1"/>
  <c r="G6" i="2"/>
  <c r="G24" i="2" s="1"/>
  <c r="F6" i="2"/>
  <c r="F24" i="2" s="1"/>
  <c r="J23" i="2" l="1"/>
  <c r="J6" i="2"/>
  <c r="J14" i="2"/>
  <c r="J16" i="2" s="1"/>
  <c r="H24" i="2"/>
  <c r="J5" i="2"/>
  <c r="J7" i="2" s="1"/>
  <c r="L23" i="1"/>
  <c r="K23" i="1"/>
  <c r="P23" i="1"/>
  <c r="M17" i="1"/>
  <c r="J17" i="1"/>
  <c r="P17" i="1" s="1"/>
  <c r="L14" i="1"/>
  <c r="P40" i="1"/>
  <c r="P34" i="1"/>
  <c r="P31" i="1"/>
  <c r="P28" i="1"/>
  <c r="P20" i="1"/>
  <c r="P14" i="1"/>
  <c r="P11" i="1"/>
  <c r="P6" i="1"/>
  <c r="P3" i="1"/>
  <c r="K3" i="1"/>
  <c r="L3" i="1" s="1"/>
  <c r="M3" i="1" s="1"/>
  <c r="N3" i="1" s="1"/>
  <c r="C38" i="1"/>
  <c r="P37" i="1" s="1"/>
  <c r="C27" i="1"/>
  <c r="P26" i="1" s="1"/>
  <c r="C10" i="1"/>
  <c r="P9" i="1" s="1"/>
  <c r="P41" i="1" l="1"/>
  <c r="P38" i="1"/>
  <c r="P39" i="1"/>
  <c r="P27" i="1"/>
  <c r="P10" i="1"/>
  <c r="P42" i="1" l="1"/>
  <c r="P44" i="1" l="1"/>
  <c r="P43" i="1"/>
  <c r="P45" i="1" l="1"/>
  <c r="J2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Pille Ruul</author>
  </authors>
  <commentList>
    <comment ref="A2" authorId="0" shapeId="0" xr:uid="{00000000-0006-0000-0000-000001000000}">
      <text>
        <r>
          <rPr>
            <b/>
            <sz val="9"/>
            <color indexed="81"/>
            <rFont val="Tahoma"/>
            <family val="2"/>
            <charset val="186"/>
          </rPr>
          <t>Pille Ruul:</t>
        </r>
        <r>
          <rPr>
            <sz val="9"/>
            <color indexed="81"/>
            <rFont val="Tahoma"/>
            <family val="2"/>
            <charset val="186"/>
          </rPr>
          <t xml:space="preserve">
Vajadusel kohanda tegevuste/alategevuste arvu ja mahtu oma taotlusele vastavalt.</t>
        </r>
      </text>
    </comment>
    <comment ref="D2" authorId="0" shapeId="0" xr:uid="{00000000-0006-0000-0000-000002000000}">
      <text>
        <r>
          <rPr>
            <b/>
            <sz val="9"/>
            <color indexed="81"/>
            <rFont val="Tahoma"/>
            <family val="2"/>
          </rPr>
          <t>Pille Ruul:</t>
        </r>
        <r>
          <rPr>
            <sz val="9"/>
            <color indexed="81"/>
            <rFont val="Tahoma"/>
            <family val="2"/>
          </rPr>
          <t xml:space="preserve">
Täpsusta, kellele  see tegevus suunatud on (näit ÕF juhendajad/ õpilased vanuses…/ HA juhid/ mikroettevõtjad/ tootmisettevõtted/teat. valdkonna ettev-d/investorid jne </t>
        </r>
      </text>
    </comment>
    <comment ref="E2" authorId="0" shapeId="0" xr:uid="{00000000-0006-0000-0000-000003000000}">
      <text>
        <r>
          <rPr>
            <b/>
            <sz val="9"/>
            <color indexed="81"/>
            <rFont val="Tahoma"/>
            <family val="2"/>
          </rPr>
          <t>Pille Ruul:</t>
        </r>
        <r>
          <rPr>
            <sz val="9"/>
            <color indexed="81"/>
            <rFont val="Tahoma"/>
            <family val="2"/>
          </rPr>
          <t xml:space="preserve">
Kirjelda, mis muutus, tulemus selle tegevuse elluviimisele järgneb. Kui palju. Lisa näitaja, mis toimunud muutust tõendab. Uued tooted/ teenused/eksport/teadmiste, muutuste rakendamised/ ÕF või koolide arv, kus on ÕF, majandusõpe või EVKP, võrgustiku kasv/aktiivsus jne jne.</t>
        </r>
      </text>
    </comment>
    <comment ref="F2" authorId="0" shapeId="0" xr:uid="{00000000-0006-0000-0000-000004000000}">
      <text>
        <r>
          <rPr>
            <b/>
            <sz val="9"/>
            <color indexed="81"/>
            <rFont val="Tahoma"/>
            <family val="2"/>
          </rPr>
          <t>Pille Ruul:</t>
        </r>
        <r>
          <rPr>
            <sz val="9"/>
            <color indexed="81"/>
            <rFont val="Tahoma"/>
            <family val="2"/>
          </rPr>
          <t xml:space="preserve">
Taotlemise/aruande hetke baastase, millega oodatud tulemusnäitajat võrrelda. Mis seis on praegu?</t>
        </r>
      </text>
    </comment>
    <comment ref="G2" authorId="0" shapeId="0" xr:uid="{00000000-0006-0000-0000-000005000000}">
      <text>
        <r>
          <rPr>
            <b/>
            <sz val="9"/>
            <color indexed="81"/>
            <rFont val="Tahoma"/>
            <family val="2"/>
          </rPr>
          <t>Pille Ruul:</t>
        </r>
        <r>
          <rPr>
            <sz val="9"/>
            <color indexed="81"/>
            <rFont val="Tahoma"/>
            <family val="2"/>
          </rPr>
          <t xml:space="preserve">
taotleja/partner/sisseostetav teenus vm</t>
        </r>
      </text>
    </comment>
    <comment ref="H2" authorId="0" shapeId="0" xr:uid="{00000000-0006-0000-0000-000006000000}">
      <text>
        <r>
          <rPr>
            <b/>
            <sz val="9"/>
            <color indexed="81"/>
            <rFont val="Tahoma"/>
            <family val="2"/>
          </rPr>
          <t>Pille Ruul:</t>
        </r>
        <r>
          <rPr>
            <sz val="9"/>
            <color indexed="81"/>
            <rFont val="Tahoma"/>
            <family val="2"/>
          </rPr>
          <t xml:space="preserve">
loetelu kululiikidest (lektoritasu, ruumirent, transport, toitlustus, turundusulud (millised?), ekspertteenus,uuringu, analüüsi vm hange,  jne, jne). Vajadusel lisada ridu.</t>
        </r>
      </text>
    </comment>
    <comment ref="I2" authorId="0" shapeId="0" xr:uid="{00000000-0006-0000-0000-000007000000}">
      <text>
        <r>
          <rPr>
            <b/>
            <sz val="9"/>
            <color indexed="81"/>
            <rFont val="Tahoma"/>
            <family val="2"/>
          </rPr>
          <t>Pille Ruul:</t>
        </r>
        <r>
          <rPr>
            <sz val="9"/>
            <color indexed="81"/>
            <rFont val="Tahoma"/>
            <family val="2"/>
          </rPr>
          <t xml:space="preserve">
Kirjuta lahti mida, mitu, kui paljudele osalejatele</t>
        </r>
      </text>
    </comment>
    <comment ref="O2" authorId="0" shapeId="0" xr:uid="{00000000-0006-0000-0000-000008000000}">
      <text>
        <r>
          <rPr>
            <b/>
            <sz val="9"/>
            <color indexed="81"/>
            <rFont val="Tahoma"/>
            <family val="2"/>
          </rPr>
          <t>Pille Ruul:</t>
        </r>
        <r>
          <rPr>
            <sz val="9"/>
            <color indexed="81"/>
            <rFont val="Tahoma"/>
            <family val="2"/>
          </rPr>
          <t xml:space="preserve">
Näiteks vastutaja, kulutegija, sisseostatev/hangitav teenus vm. Või millest kulud täpsemalt sõltuvad, koosnevad.</t>
        </r>
      </text>
    </comment>
    <comment ref="P3" authorId="0" shapeId="0" xr:uid="{00000000-0006-0000-0000-000009000000}">
      <text>
        <r>
          <rPr>
            <b/>
            <sz val="9"/>
            <color indexed="81"/>
            <rFont val="Tahoma"/>
            <family val="2"/>
          </rPr>
          <t>Pille Ruul:</t>
        </r>
        <r>
          <rPr>
            <sz val="9"/>
            <color indexed="81"/>
            <rFont val="Tahoma"/>
            <family val="2"/>
          </rPr>
          <t xml:space="preserve">
Alategevuse eelarve ilma personalikulde ja 15% üldkuludeta</t>
        </r>
      </text>
    </comment>
    <comment ref="B9" authorId="0" shapeId="0" xr:uid="{00000000-0006-0000-0000-00000A000000}">
      <text>
        <r>
          <rPr>
            <b/>
            <sz val="9"/>
            <color indexed="81"/>
            <rFont val="Tahoma"/>
            <family val="2"/>
            <charset val="186"/>
          </rPr>
          <t>Pille Ruul:</t>
        </r>
        <r>
          <rPr>
            <sz val="9"/>
            <color indexed="81"/>
            <rFont val="Tahoma"/>
            <family val="2"/>
            <charset val="186"/>
          </rPr>
          <t xml:space="preserve">
palk, puhkusetasu, seadusest tulenevad maksud, seadusest tulenevad töölt vabastamise hüvitised) Ühendmäärus § 3 lg 1 p 1-4; lg 4; § 9 lg3</t>
        </r>
      </text>
    </comment>
    <comment ref="H9" authorId="0" shapeId="0" xr:uid="{E940684D-AEF6-4CC4-8AAF-7B0A12104344}">
      <text>
        <r>
          <rPr>
            <b/>
            <sz val="9"/>
            <color indexed="81"/>
            <rFont val="Tahoma"/>
            <family val="2"/>
          </rPr>
          <t>Pille Ruul:</t>
        </r>
        <r>
          <rPr>
            <sz val="9"/>
            <color indexed="81"/>
            <rFont val="Tahoma"/>
            <family val="2"/>
          </rPr>
          <t xml:space="preserve">
Millise töö eest personalikulusid arvestatakse? NB Kõik assisteerivad, toetavad tööd lähevad kaudsete kulude alla. Ühendmäärus § 9 lg 6 p 1-6.</t>
        </r>
      </text>
    </comment>
    <comment ref="I9" authorId="0" shapeId="0" xr:uid="{00000000-0006-0000-0000-00000C000000}">
      <text>
        <r>
          <rPr>
            <b/>
            <sz val="9"/>
            <color indexed="81"/>
            <rFont val="Tahoma"/>
            <family val="2"/>
          </rPr>
          <t>Pille Ruul:</t>
        </r>
        <r>
          <rPr>
            <sz val="9"/>
            <color indexed="81"/>
            <rFont val="Tahoma"/>
            <family val="2"/>
          </rPr>
          <t xml:space="preserve">
töökoormus ja palgafond alamtegevuse kohta</t>
        </r>
      </text>
    </comment>
    <comment ref="P9" authorId="0" shapeId="0" xr:uid="{00000000-0006-0000-0000-00000D000000}">
      <text>
        <r>
          <rPr>
            <b/>
            <sz val="9"/>
            <color indexed="81"/>
            <rFont val="Tahoma"/>
            <family val="2"/>
            <charset val="186"/>
          </rPr>
          <t>Pille Ruul:</t>
        </r>
        <r>
          <rPr>
            <sz val="9"/>
            <color indexed="81"/>
            <rFont val="Tahoma"/>
            <family val="2"/>
            <charset val="186"/>
          </rPr>
          <t xml:space="preserve">
alategevuse otsesed personalikulud ja 15% kokku</t>
        </r>
      </text>
    </comment>
    <comment ref="B10" authorId="0" shapeId="0" xr:uid="{00000000-0006-0000-0000-00000E000000}">
      <text>
        <r>
          <rPr>
            <b/>
            <sz val="9"/>
            <color indexed="81"/>
            <rFont val="Tahoma"/>
            <family val="2"/>
          </rPr>
          <t>Pille Ruul:</t>
        </r>
        <r>
          <rPr>
            <sz val="9"/>
            <color indexed="81"/>
            <rFont val="Tahoma"/>
            <family val="2"/>
          </rPr>
          <t xml:space="preserve">
15% otsestest personalikuludest</t>
        </r>
      </text>
    </comment>
    <comment ref="P10" authorId="0" shapeId="0" xr:uid="{00000000-0006-0000-0000-00000F000000}">
      <text>
        <r>
          <rPr>
            <b/>
            <sz val="9"/>
            <color indexed="81"/>
            <rFont val="Tahoma"/>
            <family val="2"/>
          </rPr>
          <t>Pille Ruul:</t>
        </r>
        <r>
          <rPr>
            <sz val="9"/>
            <color indexed="81"/>
            <rFont val="Tahoma"/>
            <family val="2"/>
          </rPr>
          <t xml:space="preserve">
Alategevuse kogumaksumus koos tegevuskulude, personali- ja 15% üldkuludega.</t>
        </r>
      </text>
    </comment>
    <comment ref="P11" authorId="0" shapeId="0" xr:uid="{00000000-0006-0000-0000-000010000000}">
      <text>
        <r>
          <rPr>
            <b/>
            <sz val="9"/>
            <color indexed="81"/>
            <rFont val="Tahoma"/>
            <family val="2"/>
          </rPr>
          <t>Pille Ruul:</t>
        </r>
        <r>
          <rPr>
            <sz val="9"/>
            <color indexed="81"/>
            <rFont val="Tahoma"/>
            <family val="2"/>
          </rPr>
          <t xml:space="preserve">
Alategevuse eelarve ilma personalikulde ja 15% üldkuludeta.</t>
        </r>
      </text>
    </comment>
    <comment ref="H26" authorId="0" shapeId="0" xr:uid="{00000000-0006-0000-0000-000011000000}">
      <text>
        <r>
          <rPr>
            <b/>
            <sz val="9"/>
            <color indexed="81"/>
            <rFont val="Tahoma"/>
            <family val="2"/>
          </rPr>
          <t>Pille Ruul:</t>
        </r>
        <r>
          <rPr>
            <sz val="9"/>
            <color indexed="81"/>
            <rFont val="Tahoma"/>
            <family val="2"/>
          </rPr>
          <t xml:space="preserve">
Millise töö eest personalikulusid arvestatakse? NB Kõik assisteerivad, toetavad tööd lähevad kaudsete kulude alla. Ühendmäärus § 9 lg 6 p 1-6.</t>
        </r>
      </text>
    </comment>
    <comment ref="I26" authorId="0" shapeId="0" xr:uid="{00000000-0006-0000-0000-000012000000}">
      <text>
        <r>
          <rPr>
            <b/>
            <sz val="9"/>
            <color indexed="81"/>
            <rFont val="Tahoma"/>
            <family val="2"/>
          </rPr>
          <t>Pille Ruul:</t>
        </r>
        <r>
          <rPr>
            <sz val="9"/>
            <color indexed="81"/>
            <rFont val="Tahoma"/>
            <family val="2"/>
          </rPr>
          <t xml:space="preserve">
töökoormus ja palgafond alamtegevuse kohta</t>
        </r>
      </text>
    </comment>
    <comment ref="P26" authorId="0" shapeId="0" xr:uid="{00000000-0006-0000-0000-000013000000}">
      <text>
        <r>
          <rPr>
            <b/>
            <sz val="9"/>
            <color indexed="81"/>
            <rFont val="Tahoma"/>
            <family val="2"/>
            <charset val="186"/>
          </rPr>
          <t>Pille Ruul:</t>
        </r>
        <r>
          <rPr>
            <sz val="9"/>
            <color indexed="81"/>
            <rFont val="Tahoma"/>
            <family val="2"/>
            <charset val="186"/>
          </rPr>
          <t xml:space="preserve">
alategevuse otsesed personalikulud ja 15% kokku</t>
        </r>
      </text>
    </comment>
    <comment ref="B27" authorId="0" shapeId="0" xr:uid="{00000000-0006-0000-0000-000014000000}">
      <text>
        <r>
          <rPr>
            <b/>
            <sz val="9"/>
            <color indexed="81"/>
            <rFont val="Tahoma"/>
            <family val="2"/>
          </rPr>
          <t>Pille Ruul:</t>
        </r>
        <r>
          <rPr>
            <sz val="9"/>
            <color indexed="81"/>
            <rFont val="Tahoma"/>
            <family val="2"/>
          </rPr>
          <t xml:space="preserve">
15% otsestest personalikuludest</t>
        </r>
      </text>
    </comment>
    <comment ref="P27" authorId="0" shapeId="0" xr:uid="{00000000-0006-0000-0000-000015000000}">
      <text>
        <r>
          <rPr>
            <b/>
            <sz val="9"/>
            <color indexed="81"/>
            <rFont val="Tahoma"/>
            <family val="2"/>
          </rPr>
          <t>Pille Ruul:</t>
        </r>
        <r>
          <rPr>
            <sz val="9"/>
            <color indexed="81"/>
            <rFont val="Tahoma"/>
            <family val="2"/>
          </rPr>
          <t xml:space="preserve">
Alategevuse kogumaksumus koos tegevuskulude, personali- ja 15% üldkuludega.</t>
        </r>
      </text>
    </comment>
    <comment ref="A28" authorId="0" shapeId="0" xr:uid="{00000000-0006-0000-0000-000016000000}">
      <text>
        <r>
          <rPr>
            <b/>
            <sz val="9"/>
            <color indexed="81"/>
            <rFont val="Tahoma"/>
            <family val="2"/>
            <charset val="186"/>
          </rPr>
          <t>Pille Ruul:</t>
        </r>
        <r>
          <rPr>
            <sz val="9"/>
            <color indexed="81"/>
            <rFont val="Tahoma"/>
            <family val="2"/>
            <charset val="186"/>
          </rPr>
          <t xml:space="preserve">
Vajadusel lisa või võta vähemaks tegevusi/alategevusi.</t>
        </r>
      </text>
    </comment>
    <comment ref="P28" authorId="0" shapeId="0" xr:uid="{00000000-0006-0000-0000-000017000000}">
      <text>
        <r>
          <rPr>
            <b/>
            <sz val="9"/>
            <color indexed="81"/>
            <rFont val="Tahoma"/>
            <family val="2"/>
          </rPr>
          <t>Pille Ruul:</t>
        </r>
        <r>
          <rPr>
            <sz val="9"/>
            <color indexed="81"/>
            <rFont val="Tahoma"/>
            <family val="2"/>
          </rPr>
          <t xml:space="preserve">
Alategevuse eelarve ilma personalikulde ja 15% üldkuludeta</t>
        </r>
      </text>
    </comment>
    <comment ref="H37" authorId="0" shapeId="0" xr:uid="{E884A39A-BBA6-49E9-BC92-DA7CE71AB806}">
      <text>
        <r>
          <rPr>
            <b/>
            <sz val="9"/>
            <color indexed="81"/>
            <rFont val="Tahoma"/>
            <family val="2"/>
          </rPr>
          <t>Pille Ruul:</t>
        </r>
        <r>
          <rPr>
            <sz val="9"/>
            <color indexed="81"/>
            <rFont val="Tahoma"/>
            <family val="2"/>
          </rPr>
          <t xml:space="preserve">
Millise töö eest personalikulusid arvestatakse? NB Kõik assisteerivad, toetavad tööd lähevad kaudsete kulude alla. Ühendmäärus § 9 lg 6 p 1-6.</t>
        </r>
      </text>
    </comment>
    <comment ref="I37" authorId="0" shapeId="0" xr:uid="{00000000-0006-0000-0000-000019000000}">
      <text>
        <r>
          <rPr>
            <b/>
            <sz val="9"/>
            <color indexed="81"/>
            <rFont val="Tahoma"/>
            <family val="2"/>
          </rPr>
          <t>Pille Ruul:</t>
        </r>
        <r>
          <rPr>
            <sz val="9"/>
            <color indexed="81"/>
            <rFont val="Tahoma"/>
            <family val="2"/>
          </rPr>
          <t xml:space="preserve">
töökoormus ja palgafond alamtegevuse kohta</t>
        </r>
      </text>
    </comment>
    <comment ref="P37" authorId="0" shapeId="0" xr:uid="{00000000-0006-0000-0000-00001A000000}">
      <text>
        <r>
          <rPr>
            <b/>
            <sz val="9"/>
            <color indexed="81"/>
            <rFont val="Tahoma"/>
            <family val="2"/>
            <charset val="186"/>
          </rPr>
          <t>Pille Ruul:</t>
        </r>
        <r>
          <rPr>
            <sz val="9"/>
            <color indexed="81"/>
            <rFont val="Tahoma"/>
            <family val="2"/>
            <charset val="186"/>
          </rPr>
          <t xml:space="preserve">
alategevuse otsesed personalikulud ja 15% kokku</t>
        </r>
      </text>
    </comment>
    <comment ref="B38" authorId="0" shapeId="0" xr:uid="{00000000-0006-0000-0000-00001B000000}">
      <text>
        <r>
          <rPr>
            <b/>
            <sz val="9"/>
            <color indexed="81"/>
            <rFont val="Tahoma"/>
            <family val="2"/>
          </rPr>
          <t>Pille Ruul:</t>
        </r>
        <r>
          <rPr>
            <sz val="9"/>
            <color indexed="81"/>
            <rFont val="Tahoma"/>
            <family val="2"/>
          </rPr>
          <t xml:space="preserve">
15% otsestest personalikuludest</t>
        </r>
      </text>
    </comment>
    <comment ref="P38" authorId="0" shapeId="0" xr:uid="{00000000-0006-0000-0000-00001C000000}">
      <text>
        <r>
          <rPr>
            <b/>
            <sz val="9"/>
            <color indexed="81"/>
            <rFont val="Tahoma"/>
            <family val="2"/>
          </rPr>
          <t>Pille Ruul:</t>
        </r>
        <r>
          <rPr>
            <sz val="9"/>
            <color indexed="81"/>
            <rFont val="Tahoma"/>
            <family val="2"/>
          </rPr>
          <t xml:space="preserve">
Alategevuse kogumaksumus koos tegevuskulude, personali- ja 15% üldkuludega.</t>
        </r>
      </text>
    </comment>
    <comment ref="A39" authorId="0" shapeId="0" xr:uid="{00000000-0006-0000-0000-00001D000000}">
      <text>
        <r>
          <rPr>
            <b/>
            <sz val="9"/>
            <color indexed="81"/>
            <rFont val="Tahoma"/>
            <family val="2"/>
            <charset val="186"/>
          </rPr>
          <t>Pille Ruul:</t>
        </r>
        <r>
          <rPr>
            <sz val="9"/>
            <color indexed="81"/>
            <rFont val="Tahoma"/>
            <family val="2"/>
            <charset val="186"/>
          </rPr>
          <t xml:space="preserve">
Vajadusel lisa või võta vähemaks tegevusi/alategevusi.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Pille Ruul</author>
  </authors>
  <commentList>
    <comment ref="A2" authorId="0" shapeId="0" xr:uid="{00000000-0006-0000-0100-000001000000}">
      <text>
        <r>
          <rPr>
            <b/>
            <sz val="9"/>
            <color indexed="81"/>
            <rFont val="Tahoma"/>
            <family val="2"/>
            <charset val="186"/>
          </rPr>
          <t>Pille Ruul:</t>
        </r>
        <r>
          <rPr>
            <sz val="9"/>
            <color indexed="81"/>
            <rFont val="Tahoma"/>
            <family val="2"/>
            <charset val="186"/>
          </rPr>
          <t xml:space="preserve">
Vajadusel kohanda tegevuste/alategevuste arvu ja mahtu oma taotlusele vastavalt.</t>
        </r>
      </text>
    </comment>
    <comment ref="D2" authorId="0" shapeId="0" xr:uid="{00000000-0006-0000-0100-000002000000}">
      <text>
        <r>
          <rPr>
            <b/>
            <sz val="9"/>
            <color indexed="81"/>
            <rFont val="Tahoma"/>
            <family val="2"/>
          </rPr>
          <t>Pille Ruul:</t>
        </r>
        <r>
          <rPr>
            <sz val="9"/>
            <color indexed="81"/>
            <rFont val="Tahoma"/>
            <family val="2"/>
          </rPr>
          <t xml:space="preserve">
Täpsusta, kellele  see tegevus suunatud on (näit ÕF juhendajad/ õpilased vanuses…/ HA juhid/ mikroettevõtjad/ tootmisettevõtted/teat. valdkonna ettev-d/investorid jne </t>
        </r>
      </text>
    </comment>
    <comment ref="E2" authorId="0" shapeId="0" xr:uid="{00000000-0006-0000-0100-000003000000}">
      <text>
        <r>
          <rPr>
            <b/>
            <sz val="9"/>
            <color indexed="81"/>
            <rFont val="Tahoma"/>
            <family val="2"/>
          </rPr>
          <t>Pille Ruul:</t>
        </r>
        <r>
          <rPr>
            <sz val="9"/>
            <color indexed="81"/>
            <rFont val="Tahoma"/>
            <family val="2"/>
          </rPr>
          <t xml:space="preserve">
Kirjelda, mis muutus, tulemus selle tegevuse elluviimisele järgneb. Kui palju. Lisa näitaja, mis toimunud muutust tõendab. Uued tooted/ teenused/eksport/teadmiste, muutuste rakendamised/ ÕF või koolide arv, kus on ÕF, majandusõpe või EVKP, võrgustiku kasv/aktiivsus jne jne.</t>
        </r>
      </text>
    </comment>
    <comment ref="I2" authorId="0" shapeId="0" xr:uid="{00000000-0006-0000-0100-000004000000}">
      <text>
        <r>
          <rPr>
            <b/>
            <sz val="9"/>
            <color indexed="81"/>
            <rFont val="Tahoma"/>
            <family val="2"/>
          </rPr>
          <t>Pille Ruul:</t>
        </r>
        <r>
          <rPr>
            <sz val="9"/>
            <color indexed="81"/>
            <rFont val="Tahoma"/>
            <family val="2"/>
          </rPr>
          <t xml:space="preserve">
tegevuste elluviimine kuni 31.08.2023</t>
        </r>
      </text>
    </comment>
  </commentList>
</comments>
</file>

<file path=xl/sharedStrings.xml><?xml version="1.0" encoding="utf-8"?>
<sst xmlns="http://schemas.openxmlformats.org/spreadsheetml/2006/main" count="175" uniqueCount="114">
  <si>
    <t>Tegevus</t>
  </si>
  <si>
    <t>Tegevuse nimetus/eesmärk</t>
  </si>
  <si>
    <t>Alategevused</t>
  </si>
  <si>
    <t>MAKSUMUS KOKKU</t>
  </si>
  <si>
    <t>Tegevuskulud kokku</t>
  </si>
  <si>
    <t>Personalikulud kokku</t>
  </si>
  <si>
    <t>Otsesed personalikulud</t>
  </si>
  <si>
    <t>Projekti kogumaksumus</t>
  </si>
  <si>
    <t>PATEE eeloleva aasta täpsustatud tegevuskava ja eelarve</t>
  </si>
  <si>
    <t xml:space="preserve">Sihtrühm </t>
  </si>
  <si>
    <t xml:space="preserve">Baastase </t>
  </si>
  <si>
    <t xml:space="preserve">Kululiigid </t>
  </si>
  <si>
    <t xml:space="preserve"> Oodatud tulemus, muutus aasta pärast (iga alategevuse kohta) </t>
  </si>
  <si>
    <t>Mahud/ühikud</t>
  </si>
  <si>
    <t>Eelarve I kvartal</t>
  </si>
  <si>
    <t>Eelarve II kvartal</t>
  </si>
  <si>
    <t>Eelarve III kvartal</t>
  </si>
  <si>
    <t>Eelarve IV kvartal</t>
  </si>
  <si>
    <t>Kommentaar/täpsustus</t>
  </si>
  <si>
    <t>taotletav toetus (max 84%)</t>
  </si>
  <si>
    <t>omafinantseering (min 16%)</t>
  </si>
  <si>
    <t>15% kaudsed kulud</t>
  </si>
  <si>
    <t>15% kaudsed kulud  kokku</t>
  </si>
  <si>
    <t>Eelarve/ maksumus 1 aasta</t>
  </si>
  <si>
    <t>2020-2023 tegevuskava ja eelarve</t>
  </si>
  <si>
    <t xml:space="preserve">Oodatud tulemus, muutus (iga alategevuse kohta) </t>
  </si>
  <si>
    <t>Eelarve 2020</t>
  </si>
  <si>
    <t>Eelarve 2021</t>
  </si>
  <si>
    <t>Eelarve 2022</t>
  </si>
  <si>
    <t>Eelarve 2023</t>
  </si>
  <si>
    <t xml:space="preserve">Eelarve kokku </t>
  </si>
  <si>
    <t xml:space="preserve">tegevuse elluviija </t>
  </si>
  <si>
    <t>Ettevõtete areng/konkurentsivõime ja lisandväärtuse kasv/ettevõtlusaktiivsuse säilitamine</t>
  </si>
  <si>
    <t>Konkurentsivõimelisem ettevõtlus- ja elukeskkond</t>
  </si>
  <si>
    <t>Noorte ettevõtlusteadlikkuse ja ettevõtlusaktiivsuse kasv</t>
  </si>
  <si>
    <t>1. Saaremaa Ettevõtlusakadeemia</t>
  </si>
  <si>
    <t>Ettevõtjad, alustavad kui ka tegutsevad</t>
  </si>
  <si>
    <t>SAK</t>
  </si>
  <si>
    <t>1.2. Ruumid ja esitlustehnika</t>
  </si>
  <si>
    <t>1.3. Catering ja teavitus (mh. kujundus/reklaam)</t>
  </si>
  <si>
    <t>Olemas on biomajanduse arengukava ja KOV on algatanud energiamajanduse valdkondliku arengukava koostamise</t>
  </si>
  <si>
    <t>Hetkel puudu mõlemad</t>
  </si>
  <si>
    <t>1.1. Koolitajad/eksperdid, transport</t>
  </si>
  <si>
    <t>1. Saaremaa infoportaali turundamine ja edasiarendus</t>
  </si>
  <si>
    <t>Ettevõtjad, kogukond, turistid ja külalised</t>
  </si>
  <si>
    <t>Kogu info ühest kogust, enim Saaremaa infot koondav suurima külastatavusega infovärav ja turundusplatvorm</t>
  </si>
  <si>
    <t>1.1. Arendus ja kujundustööd</t>
  </si>
  <si>
    <t>1.1. Reklaam ja kampaaniad (google, sotsiaalmeedia)</t>
  </si>
  <si>
    <t>2. Investorteenindus, väärtuspakkumised, visiidid, majanduse ülevaated, statistika koondamine</t>
  </si>
  <si>
    <t>Vetikaka ja avamere kalakasvatustel suur potentsiaal</t>
  </si>
  <si>
    <t>Ettevõtjad, investorid, KOV</t>
  </si>
  <si>
    <t>Edasiminek biomajanduse/taastuvenergia suunas, vähemalt üks sellesuunaline koostöö algus ja uuendatud majandusülevaade</t>
  </si>
  <si>
    <t>3. Kampaaniad/turundusklipid/messid maakonna võimaluste tutvustamiseks külastuse kasvu eesmärgil</t>
  </si>
  <si>
    <t>1.1. Koolitajad/eksperdid, nõustamine</t>
  </si>
  <si>
    <t>1.2. Kujundus/arendus</t>
  </si>
  <si>
    <t>1.3. Võimendus, kanalite haldus ja statistika</t>
  </si>
  <si>
    <t>Onlines turundamine nõrk või olematu</t>
  </si>
  <si>
    <t>4. Meretoorme väärindamise katselabori käivitamiseks vajalikud tegevused</t>
  </si>
  <si>
    <t>Ettevõtjad, kogukond, noored mujalt ja koha pealt</t>
  </si>
  <si>
    <t>Uue õppekava käivitamine</t>
  </si>
  <si>
    <t>Hetkel puudub</t>
  </si>
  <si>
    <t>1tk</t>
  </si>
  <si>
    <t>1 uus õppekava ja labori avamine</t>
  </si>
  <si>
    <t>5. Rahvusvahelise lennuliini avamise toetus- ja turundustegevused</t>
  </si>
  <si>
    <t>Vähemalt 1 perioodiline rahvusvaheline lennuliin Kuressaarest</t>
  </si>
  <si>
    <t>Projekti juhtimine, tegevuste planeerimine, elluviimine, kaasamine, aruandlus</t>
  </si>
  <si>
    <t>1. Tegevused õpilasfirmade loomiseks ja noorte ettevõtluskonkurssideks (koolitusprogramm)</t>
  </si>
  <si>
    <t>Noored, kooliõpilased</t>
  </si>
  <si>
    <t>2. Ettevõtlik kool tegevused (õpetajate koolitused, õppereisid)</t>
  </si>
  <si>
    <t>Kooliõpetajad, noored, kooliõpilased</t>
  </si>
  <si>
    <t>3. Simulatsioonimängud, interaktiivne õpe, innovatsioonikeskuste ja ettevõtete külastused</t>
  </si>
  <si>
    <t>2. Biomajanduse, ringmajanduse, taastuvenergeetika arendamine läbi teadlikkuse kasvu, praktikate ja suhtlusvõrgustike</t>
  </si>
  <si>
    <t>KOKKU:</t>
  </si>
  <si>
    <t>1.1. Saaremaa ettevõtlusakadeemia - erinevad arengu- ja koolitusprogrammid</t>
  </si>
  <si>
    <t>Ettevõtete lisandväärtuse ja konkurentsivõime kasv, käibe kasv.</t>
  </si>
  <si>
    <t>Õpilasfirmasid vähe (väljaspool Kuressaare Ametikooli), ei minda protsessidega lõpuni. Pole piisavalt kaasatavaid väljaõpet saanud õpetajaid, tihti ei mahu tegevused koolipäeva sisse ning juhendajatel tekib motivatsioonikriis.</t>
  </si>
  <si>
    <t xml:space="preserve">Õpetajate motivatsiooni ja ettevõtlusteadlikkust vaja kasvatada, et Ettevõtliku Kooli eesmärke paremini täita ja ettevõtlust tulemuslikumalt erinevate ainetundidega integreerida. </t>
  </si>
  <si>
    <t>Vähemalt 1 õppereis, ettevõtlusteadlikkuse kasv ja selle edasikandumine õpilastele. Ettevõtluse/ettevõtlikkuse integreerimine erinevatesse ainetundidesse. Maakondliku ümarlaua raames saavad jagada kogemusi ja õppide üksteiselt, samuti olla toeks arengus ja metoodikate loomisel. Koolitused ja koolitusreis Ida-Virumaale teoetab järgmise taseme saavutamist, kuna liitunud koolidel on nüüd baastase käes. Koolituste kaudu saavad teadmisi ettevõtte protsesside komplekssusest, mõistavad, kuidas struktuuride ja protsesside parandamine aitab kaasa ressursside efektiivsemale kasutamisele ja kokkuhoiule, omandavad meetodeid ja tehnikaid, kuidas muuta tööd efektiivsemaks, uusi lähenemisi kommunikatsiooni ja juhtimisprotsessidest, näevad, kuidas protsessid mõjutavad tulemuslikkust ja suhtlemist kaaslastega, kuivõrd oluline on omavaheline suhtlus ja meeskonnatöö. Kokkuvõttes asuvad rakendama simulatsioonist õpitut oma õpetajatöös. Osalemas vähemalt 30 õpetajat.</t>
  </si>
  <si>
    <t>Vähemalt 4 uut õpilasfirmat neljast erinevast koolist. Õpilased teavad ettevõtluse põhiolemust, finantspoolt: tulu, kulu, kasum, omahind, mõistlik müügihind, maksud, arendatakse sotsiaalseid oskusi ja võtmepädevusi: meeskonnatöö, otsustamisprotsessid, individuaalne otsustamine, enesejuhtimine, ajajuhtimine, probleemi lahendamine.</t>
  </si>
  <si>
    <t>Ettevõtlusteadlikkuse kasv, mis väljendub uute õpilasfirmade loomises ja erinevatel konkurssidel osalemises. Et õpilane õpitu omandaks, on vaja teooria ja praktika lõimimist, see tekitab püsivad ja pikaajalised teadmised. Simulatsioonimängude läbi toimub ainevaldkondadega lõiming: keel ja kirjandus, matemaatika, sotsiaalained, tehnoloogia. Samuti toimub seostamine valikõppeainetega: karjääriõpetus, ettevõtlusõpetus. Oluline on suunata noori huvituma just tehnoloogia õppekavadest. Ettevõtlusküla rollimängu läbinu oskab tuua näiteid nii tulu- kui ka kuluallikatest; kasutab edu saavutamiseks meeskonna abi; harjutab suhtlemist endale uues olukorras; harjutab dokumenteerimist; teab, mis on ettevõte ja mis osadest palk koosneb; mõistab riigi panust ettevõtete ja eraisikute tegevuses; saab ülevaate ettevõtjate panusest ühiskonda ja töötajate panusest ettevõttesse; harjutab klientide teenindamist ja tehingute tegemist.</t>
  </si>
  <si>
    <t>Liiga vähe õpilasfirmasid üldhariduskoolides (väljaspool Kuressaare Ametikooli), õpitu ilma rakenduse, praktikate ja meeskonnamängudena ei kandu edasi ega täida oma eesmärki.</t>
  </si>
  <si>
    <t>Ettevõtete lisandväärtuse ja konkurentsivõime kasv. Käibe kasv.</t>
  </si>
  <si>
    <t>Ettevõtted ei kasuta kogu turundus- ja tootearenduspotentsiaali täna ära, puuduvad teadmised ja julgus. Vajavad väga hea tasemega eksperte ja koolitusi Saaremaale koha peale. Vajavad heade praktikate tutvustamist ja läbimängimist.</t>
  </si>
  <si>
    <t>Vähemalt 2 koolitust igas kvartalis</t>
  </si>
  <si>
    <t>Vähemalt üks suurem seminar/konverents, kus kohal eraturu pakkujad, KOV, ettevõtjad, arendajad.</t>
  </si>
  <si>
    <t>1 uuendatud majandusülevaade 2019 andmetel, vähemalt 1 investorvisiit/vastuvõtt</t>
  </si>
  <si>
    <t xml:space="preserve">Vähemalt 4 uut õpilasfirmat neljast erinevast koolist. </t>
  </si>
  <si>
    <t>Vähemalt 1 õppe- ja kogemusreis/kohtumine ja maakondlik ümarlaud. Osalemas vähemalt 30 õpetajat.</t>
  </si>
  <si>
    <t>Kaasatud 10 kooli ja vähemalt 100 õpilast.</t>
  </si>
  <si>
    <t>Vähemalt 3 erinevat kampaaniat</t>
  </si>
  <si>
    <t>Ettevõtjad, kodanikud, KOV-id, noored, investorid</t>
  </si>
  <si>
    <t>Uued arengud ja uued ettevõtted selles valdkonnas.</t>
  </si>
  <si>
    <t>2.1. Saaremaa infoportaali turundamine ja edasiarendus</t>
  </si>
  <si>
    <t>2.2. Investorteenindus, väärtuspakkumised, visiidid, majanduse ülevaated, statistika koondamine</t>
  </si>
  <si>
    <t>1.2. Biomajanduse, ringmajanduse, taastuvenergeetika arendamine läbi teadlikkuse kasvu, praktikate ja suhtlusvõrgustike</t>
  </si>
  <si>
    <t>2.4. Meretoorme väärindamise katselabori käivitamiseks vajalikud tegevused</t>
  </si>
  <si>
    <t>2.3. Kampaaniad/turundusklipid/messid maakonna võimaluste tutvustamiseks külastuse kasvu eesmärgil</t>
  </si>
  <si>
    <t>2.5. Rahvusvahelise lennuliini avamise toetus- ja turundustegevused</t>
  </si>
  <si>
    <t>Portaal üleval, enim infot ühes kohas, vaja SEO-d ja optimeerimist ning turundustegevust külastatavuse kasvuks, tarbimisharjumuse kasvuks</t>
  </si>
  <si>
    <t xml:space="preserve">Kogu info ühest kohast, enim Saaremaa infot koondav suurima külastatavusega infovärav ja turundusplatvorm. Saaremaal elamise, töötamise, õppimise, puhkamise jt. valdkondade kohta on info hõlbsasti leitav. Kokku on lepitud ühistes turunduseesmärkides ja sõnumites, olemas on sihtkoha juhtimise/turundamise strateegia, käivitunud on regulaarsed online kampaaniad potentsiaalsetel sihtturgudel. </t>
  </si>
  <si>
    <t>Edasiminek biomajanduse/taastuvenergia suunas, uued arendused ja lahendused. Taastuvenergeetika või bimajanduse vallas vähemalt 3 uur investeeringut/ettevõtete, kes loonud uusi valdkondlikke töökohti.</t>
  </si>
  <si>
    <t>On teada, mis inimesi Saaremaa kohta enim huvitab, mõõdetavad tulemused, mh. külastusstatistikas, käes arvestatav andmebaas taasturundamiseks, üks ja kindel tugev infokanal. Stabiilsed kampaaniad ja pidev pildilolek. Tugevustele rõhumine ja nende turundamine eeskätt onlines.</t>
  </si>
  <si>
    <t xml:space="preserve">On teada, mis inimesi Saaremaa kohta enim huvitab, mõõdetavad tulemused, mh. külastusstatistikas, käes arvestatav andmebaas taasturundamiseks, üks ja kindel tugev infokanal. Stabiilsed kampaaniad ja pidev pildilolek. Tugevustele rõhumine ja nende turundamine eeskätt onlines. </t>
  </si>
  <si>
    <t>Uue õppekava käivitamine ning jätkusuutlik tööshoidmine/arendamine.</t>
  </si>
  <si>
    <t>3.1. Tegevused õpilasfirmade loomiseks ja noorte ettevõtluskonkurssideks (koolitusprogramm)</t>
  </si>
  <si>
    <t>3.2. Ettevõtlik kool tegevused (õpetajate koolitused, õppereisid)</t>
  </si>
  <si>
    <t>3.3. Simulatsioonimängud, interaktiivne õpe, innovatsioonikeskuste ja ettevõtete külastused</t>
  </si>
  <si>
    <t>Vähemalt 4 uut õpilasfirmat neljast erinevast koolist ühel tegevusaastal. Õpilased teavad ettevõtluse põhiolemust, finantspoolt: tulu, kulu, kasum, omahind, mõistlik müügihind, maksud, arendatakse sotsiaalseid oskusi ja võtmepädevusi: meeskonnatöö, otsustamisprotsessid, individuaalne otsustamine, enesejuhtimine, ajajuhtimine, probleemi lahendamine.</t>
  </si>
  <si>
    <t>1.3. Otsesed personalikulud</t>
  </si>
  <si>
    <t>1.4. Kaudsed personalikulud</t>
  </si>
  <si>
    <t>2.7. Kaudsed personalikulud</t>
  </si>
  <si>
    <t>2.6. Otsesed personalikulud</t>
  </si>
  <si>
    <t>3.4. Otsesed personalikulud</t>
  </si>
  <si>
    <t>3.5. Kaudsed personalikulud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</si>
</sst>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186"/>
      <scheme val="minor"/>
    </font>
    <font>
      <b/>
      <sz val="11"/>
      <color theme="1"/>
      <name val="Calibri"/>
      <family val="2"/>
      <charset val="186"/>
      <scheme val="minor"/>
    </font>
    <font>
      <sz val="9"/>
      <color indexed="81"/>
      <name val="Tahoma"/>
      <family val="2"/>
    </font>
    <font>
      <b/>
      <sz val="9"/>
      <color indexed="81"/>
      <name val="Tahoma"/>
      <family val="2"/>
    </font>
    <font>
      <sz val="9"/>
      <color indexed="81"/>
      <name val="Tahoma"/>
      <family val="2"/>
      <charset val="186"/>
    </font>
    <font>
      <b/>
      <sz val="9"/>
      <color indexed="81"/>
      <name val="Tahoma"/>
      <family val="2"/>
      <charset val="186"/>
    </font>
    <font>
      <sz val="11"/>
      <color rgb="FFFF0000"/>
      <name val="Calibri"/>
      <family val="2"/>
      <scheme val="minor"/>
    </font>
    <font>
      <b/>
      <sz val="11"/>
      <color theme="1"/>
      <name val="Calibri"/>
      <family val="2"/>
      <scheme val="minor"/>
    </font>
    <font>
      <b/>
      <sz val="11"/>
      <color rgb="FFFF0000"/>
      <name val="Calibri"/>
      <family val="2"/>
      <scheme val="minor"/>
    </font>
  </fonts>
  <fills count="2">
    <fill>
      <patternFill patternType="none"/>
    </fill>
    <fill>
      <patternFill patternType="gray125"/>
    </fill>
  </fills>
  <borders count="2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54">
    <xf numFmtId="0" fontId="0" fillId="0" borderId="0" xfId="0"/>
    <xf numFmtId="0" fontId="0" fillId="0" borderId="0" xfId="0" applyAlignment="1">
      <alignment wrapText="1"/>
    </xf>
    <xf numFmtId="0" fontId="0" fillId="0" borderId="1" xfId="0" applyBorder="1"/>
    <xf numFmtId="0" fontId="0" fillId="0" borderId="2" xfId="0" applyBorder="1"/>
    <xf numFmtId="0" fontId="0" fillId="0" borderId="3" xfId="0" applyBorder="1"/>
    <xf numFmtId="0" fontId="0" fillId="0" borderId="3" xfId="0" applyBorder="1" applyAlignment="1">
      <alignment wrapText="1"/>
    </xf>
    <xf numFmtId="0" fontId="0" fillId="0" borderId="4" xfId="0" applyBorder="1"/>
    <xf numFmtId="0" fontId="0" fillId="0" borderId="0" xfId="0" applyBorder="1"/>
    <xf numFmtId="0" fontId="0" fillId="0" borderId="0" xfId="0" applyBorder="1" applyAlignment="1">
      <alignment wrapText="1"/>
    </xf>
    <xf numFmtId="0" fontId="0" fillId="0" borderId="5" xfId="0" applyBorder="1"/>
    <xf numFmtId="0" fontId="0" fillId="0" borderId="6" xfId="0" applyBorder="1"/>
    <xf numFmtId="0" fontId="0" fillId="0" borderId="7" xfId="0" applyBorder="1"/>
    <xf numFmtId="0" fontId="0" fillId="0" borderId="7" xfId="0" applyBorder="1" applyAlignment="1">
      <alignment wrapText="1"/>
    </xf>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1" fillId="0" borderId="1" xfId="0" applyFont="1" applyBorder="1"/>
    <xf numFmtId="0" fontId="0" fillId="0" borderId="20" xfId="0" applyBorder="1"/>
    <xf numFmtId="0" fontId="0" fillId="0" borderId="21" xfId="0" applyBorder="1"/>
    <xf numFmtId="0" fontId="0" fillId="0" borderId="22" xfId="0" applyBorder="1"/>
    <xf numFmtId="0" fontId="0" fillId="0" borderId="22" xfId="0" applyBorder="1" applyAlignment="1">
      <alignment wrapText="1"/>
    </xf>
    <xf numFmtId="0" fontId="0" fillId="0" borderId="23" xfId="0" applyBorder="1" applyAlignment="1">
      <alignment wrapText="1"/>
    </xf>
    <xf numFmtId="0" fontId="0" fillId="0" borderId="0" xfId="0" applyFill="1" applyBorder="1"/>
    <xf numFmtId="16" fontId="0" fillId="0" borderId="0" xfId="0" applyNumberFormat="1" applyBorder="1"/>
    <xf numFmtId="0" fontId="1" fillId="0" borderId="0" xfId="0" applyFont="1"/>
    <xf numFmtId="0" fontId="0" fillId="0" borderId="22" xfId="0" applyFill="1" applyBorder="1" applyAlignment="1">
      <alignment wrapText="1"/>
    </xf>
    <xf numFmtId="0" fontId="7" fillId="0" borderId="0" xfId="0" applyFont="1" applyBorder="1"/>
    <xf numFmtId="0" fontId="7" fillId="0" borderId="3" xfId="0" applyFont="1" applyBorder="1"/>
    <xf numFmtId="0" fontId="7" fillId="0" borderId="0" xfId="0" applyFont="1"/>
    <xf numFmtId="0" fontId="6" fillId="0" borderId="0" xfId="0" applyFont="1"/>
    <xf numFmtId="0" fontId="8" fillId="0" borderId="0" xfId="0" applyFont="1"/>
    <xf numFmtId="9" fontId="6" fillId="0" borderId="0" xfId="0" applyNumberFormat="1" applyFont="1"/>
    <xf numFmtId="0" fontId="7" fillId="0" borderId="1" xfId="0" applyFont="1" applyBorder="1"/>
    <xf numFmtId="2" fontId="6" fillId="0" borderId="0" xfId="0" applyNumberFormat="1" applyFont="1"/>
    <xf numFmtId="1" fontId="6" fillId="0" borderId="0" xfId="0" applyNumberFormat="1" applyFont="1"/>
    <xf numFmtId="2" fontId="0" fillId="0" borderId="0" xfId="0" applyNumberFormat="1" applyBorder="1"/>
    <xf numFmtId="2" fontId="0" fillId="0" borderId="0" xfId="0" applyNumberFormat="1"/>
    <xf numFmtId="2" fontId="7" fillId="0" borderId="1" xfId="0" applyNumberFormat="1" applyFont="1" applyBorder="1"/>
    <xf numFmtId="0" fontId="0" fillId="0" borderId="24" xfId="0" applyBorder="1" applyAlignment="1">
      <alignment wrapText="1"/>
    </xf>
    <xf numFmtId="0" fontId="0" fillId="0" borderId="1" xfId="0" applyFill="1" applyBorder="1" applyAlignment="1">
      <alignment wrapText="1"/>
    </xf>
    <xf numFmtId="2" fontId="0" fillId="0" borderId="25" xfId="0" applyNumberFormat="1" applyBorder="1"/>
    <xf numFmtId="2" fontId="7" fillId="0" borderId="25" xfId="0" applyNumberFormat="1" applyFont="1" applyBorder="1"/>
    <xf numFmtId="2" fontId="7" fillId="0" borderId="26" xfId="0" applyNumberFormat="1" applyFont="1" applyBorder="1"/>
    <xf numFmtId="0" fontId="7" fillId="0" borderId="27" xfId="0" applyFont="1" applyBorder="1"/>
    <xf numFmtId="0" fontId="8" fillId="0" borderId="2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5"/>
  <sheetViews>
    <sheetView topLeftCell="B1" zoomScale="70" zoomScaleNormal="70" workbookViewId="0">
      <selection activeCell="J3" sqref="J3"/>
    </sheetView>
  </sheetViews>
  <sheetFormatPr defaultRowHeight="14.4" x14ac:dyDescent="0.3"/>
  <cols>
    <col min="1" max="1" width="9.109375" customWidth="1"/>
    <col min="2" max="2" width="48.6640625" customWidth="1"/>
    <col min="3" max="3" width="31.109375" customWidth="1"/>
    <col min="4" max="4" width="11.88671875" customWidth="1"/>
    <col min="5" max="5" width="27.44140625" customWidth="1"/>
    <col min="6" max="6" width="21.6640625" customWidth="1"/>
    <col min="7" max="7" width="11.44140625" customWidth="1"/>
    <col min="8" max="8" width="39.5546875" customWidth="1"/>
    <col min="9" max="9" width="8.109375" customWidth="1"/>
    <col min="10" max="10" width="10.5546875" customWidth="1"/>
    <col min="11" max="11" width="8" customWidth="1"/>
    <col min="12" max="12" width="8.5546875" customWidth="1"/>
    <col min="14" max="14" width="9.5546875" customWidth="1"/>
    <col min="15" max="15" width="30.33203125" style="1" customWidth="1"/>
    <col min="16" max="16" width="12" customWidth="1"/>
  </cols>
  <sheetData>
    <row r="1" spans="1:16" ht="15" thickBot="1" x14ac:dyDescent="0.35">
      <c r="A1" s="33" t="s">
        <v>8</v>
      </c>
    </row>
    <row r="2" spans="1:16" ht="43.8" thickBot="1" x14ac:dyDescent="0.35">
      <c r="A2" s="27" t="s">
        <v>0</v>
      </c>
      <c r="B2" s="28" t="s">
        <v>1</v>
      </c>
      <c r="C2" s="28" t="s">
        <v>2</v>
      </c>
      <c r="D2" s="28" t="s">
        <v>9</v>
      </c>
      <c r="E2" s="29" t="s">
        <v>12</v>
      </c>
      <c r="F2" s="28" t="s">
        <v>10</v>
      </c>
      <c r="G2" s="34" t="s">
        <v>31</v>
      </c>
      <c r="H2" s="28" t="s">
        <v>11</v>
      </c>
      <c r="I2" s="29" t="s">
        <v>13</v>
      </c>
      <c r="J2" s="29" t="s">
        <v>23</v>
      </c>
      <c r="K2" s="29" t="s">
        <v>14</v>
      </c>
      <c r="L2" s="29" t="s">
        <v>15</v>
      </c>
      <c r="M2" s="29" t="s">
        <v>16</v>
      </c>
      <c r="N2" s="29" t="s">
        <v>17</v>
      </c>
      <c r="O2" s="29" t="s">
        <v>18</v>
      </c>
      <c r="P2" s="30" t="s">
        <v>3</v>
      </c>
    </row>
    <row r="3" spans="1:16" ht="173.4" thickBot="1" x14ac:dyDescent="0.35">
      <c r="A3" s="6">
        <v>1</v>
      </c>
      <c r="B3" s="35" t="s">
        <v>32</v>
      </c>
      <c r="C3" s="7" t="s">
        <v>35</v>
      </c>
      <c r="D3" s="7" t="s">
        <v>36</v>
      </c>
      <c r="E3" s="8" t="s">
        <v>81</v>
      </c>
      <c r="F3" s="8" t="s">
        <v>82</v>
      </c>
      <c r="G3" s="7" t="s">
        <v>37</v>
      </c>
      <c r="H3" s="32" t="s">
        <v>42</v>
      </c>
      <c r="I3" s="7" t="s">
        <v>83</v>
      </c>
      <c r="J3" s="7">
        <v>20688</v>
      </c>
      <c r="K3" s="7">
        <f>J3/4</f>
        <v>5172</v>
      </c>
      <c r="L3" s="7">
        <f>K3</f>
        <v>5172</v>
      </c>
      <c r="M3" s="7">
        <f>L3</f>
        <v>5172</v>
      </c>
      <c r="N3" s="7">
        <f>M3</f>
        <v>5172</v>
      </c>
      <c r="O3" s="8"/>
      <c r="P3" s="26">
        <f>J3</f>
        <v>20688</v>
      </c>
    </row>
    <row r="4" spans="1:16" x14ac:dyDescent="0.3">
      <c r="A4" s="6"/>
      <c r="B4" s="7"/>
      <c r="C4" s="7"/>
      <c r="D4" s="7"/>
      <c r="E4" s="8"/>
      <c r="F4" s="8"/>
      <c r="G4" s="7"/>
      <c r="H4" s="7" t="s">
        <v>38</v>
      </c>
      <c r="I4" s="7"/>
      <c r="J4" s="7"/>
      <c r="K4" s="7"/>
      <c r="L4" s="7"/>
      <c r="M4" s="7"/>
      <c r="N4" s="7"/>
      <c r="O4" s="8"/>
      <c r="P4" s="9"/>
    </row>
    <row r="5" spans="1:16" ht="15" thickBot="1" x14ac:dyDescent="0.35">
      <c r="A5" s="6"/>
      <c r="B5" s="7"/>
      <c r="C5" s="7"/>
      <c r="D5" s="7"/>
      <c r="E5" s="8"/>
      <c r="F5" s="8"/>
      <c r="G5" s="7"/>
      <c r="H5" s="31" t="s">
        <v>39</v>
      </c>
      <c r="I5" s="7"/>
      <c r="J5" s="7"/>
      <c r="K5" s="7"/>
      <c r="L5" s="7"/>
      <c r="M5" s="7"/>
      <c r="N5" s="7"/>
      <c r="O5" s="8"/>
      <c r="P5" s="9"/>
    </row>
    <row r="6" spans="1:16" ht="15" thickBot="1" x14ac:dyDescent="0.35">
      <c r="A6" s="6"/>
      <c r="B6" s="7"/>
      <c r="C6" s="7" t="s">
        <v>71</v>
      </c>
      <c r="D6" s="7" t="s">
        <v>90</v>
      </c>
      <c r="E6" s="7" t="s">
        <v>40</v>
      </c>
      <c r="F6" s="31" t="s">
        <v>41</v>
      </c>
      <c r="G6" s="31" t="s">
        <v>37</v>
      </c>
      <c r="H6" s="32" t="s">
        <v>42</v>
      </c>
      <c r="I6" s="31" t="s">
        <v>84</v>
      </c>
      <c r="J6" s="7">
        <v>11000</v>
      </c>
      <c r="K6" s="7">
        <v>1000</v>
      </c>
      <c r="L6" s="7">
        <v>8000</v>
      </c>
      <c r="M6" s="31">
        <v>1000</v>
      </c>
      <c r="N6" s="31">
        <v>1000</v>
      </c>
      <c r="O6" s="8"/>
      <c r="P6" s="2">
        <f>J6</f>
        <v>11000</v>
      </c>
    </row>
    <row r="7" spans="1:16" x14ac:dyDescent="0.3">
      <c r="A7" s="6"/>
      <c r="B7" s="7"/>
      <c r="C7" s="7"/>
      <c r="D7" s="7"/>
      <c r="E7" s="7"/>
      <c r="F7" s="31"/>
      <c r="G7" s="31"/>
      <c r="H7" s="7" t="s">
        <v>38</v>
      </c>
      <c r="I7" s="7"/>
      <c r="J7" s="7"/>
      <c r="K7" s="7"/>
      <c r="L7" s="7"/>
      <c r="M7" s="7"/>
      <c r="N7" s="7"/>
      <c r="O7" s="8"/>
      <c r="P7" s="9"/>
    </row>
    <row r="8" spans="1:16" ht="15" thickBot="1" x14ac:dyDescent="0.35">
      <c r="A8" s="6"/>
      <c r="B8" s="7"/>
      <c r="C8" s="7"/>
      <c r="D8" s="7"/>
      <c r="E8" s="7"/>
      <c r="F8" s="31"/>
      <c r="G8" s="31"/>
      <c r="H8" s="31" t="s">
        <v>39</v>
      </c>
      <c r="I8" s="7"/>
      <c r="J8" s="7"/>
      <c r="K8" s="7"/>
      <c r="L8" s="7"/>
      <c r="M8" s="7"/>
      <c r="N8" s="7"/>
      <c r="O8" s="8"/>
      <c r="P8" s="9"/>
    </row>
    <row r="9" spans="1:16" ht="29.4" thickBot="1" x14ac:dyDescent="0.35">
      <c r="A9" s="6"/>
      <c r="B9" s="7" t="s">
        <v>6</v>
      </c>
      <c r="C9" s="7">
        <v>28270</v>
      </c>
      <c r="D9" s="7"/>
      <c r="E9" s="7"/>
      <c r="F9" s="7"/>
      <c r="G9" s="7"/>
      <c r="H9" s="8" t="s">
        <v>65</v>
      </c>
      <c r="I9" s="8">
        <v>1</v>
      </c>
      <c r="J9" s="8"/>
      <c r="K9" s="8"/>
      <c r="L9" s="8"/>
      <c r="M9" s="8"/>
      <c r="N9" s="7"/>
      <c r="O9" s="8"/>
      <c r="P9" s="2">
        <f>C9+C10</f>
        <v>32510.5</v>
      </c>
    </row>
    <row r="10" spans="1:16" ht="15" thickBot="1" x14ac:dyDescent="0.35">
      <c r="A10" s="6"/>
      <c r="B10" s="8" t="s">
        <v>21</v>
      </c>
      <c r="C10" s="7">
        <f>C9*0.15</f>
        <v>4240.5</v>
      </c>
      <c r="D10" s="7"/>
      <c r="E10" s="7"/>
      <c r="F10" s="7"/>
      <c r="G10" s="7"/>
      <c r="H10" s="7"/>
      <c r="I10" s="7"/>
      <c r="J10" s="7"/>
      <c r="K10" s="7"/>
      <c r="L10" s="7"/>
      <c r="M10" s="7"/>
      <c r="N10" s="7"/>
      <c r="O10" s="8"/>
      <c r="P10" s="13">
        <f>P3+P6+P9</f>
        <v>64198.5</v>
      </c>
    </row>
    <row r="11" spans="1:16" ht="101.4" thickBot="1" x14ac:dyDescent="0.35">
      <c r="A11" s="3">
        <v>2</v>
      </c>
      <c r="B11" s="36" t="s">
        <v>33</v>
      </c>
      <c r="C11" s="4" t="s">
        <v>43</v>
      </c>
      <c r="D11" s="4" t="s">
        <v>44</v>
      </c>
      <c r="E11" s="5" t="s">
        <v>45</v>
      </c>
      <c r="F11" s="5" t="s">
        <v>98</v>
      </c>
      <c r="G11" s="4" t="s">
        <v>37</v>
      </c>
      <c r="H11" s="4" t="s">
        <v>46</v>
      </c>
      <c r="I11" s="4" t="s">
        <v>61</v>
      </c>
      <c r="J11" s="4">
        <v>5500</v>
      </c>
      <c r="K11" s="4">
        <v>2000</v>
      </c>
      <c r="L11" s="4">
        <v>2000</v>
      </c>
      <c r="M11" s="4">
        <v>1500</v>
      </c>
      <c r="N11" s="4"/>
      <c r="O11" s="5"/>
      <c r="P11" s="2">
        <f>J11</f>
        <v>5500</v>
      </c>
    </row>
    <row r="12" spans="1:16" x14ac:dyDescent="0.3">
      <c r="A12" s="6"/>
      <c r="B12" s="35"/>
      <c r="C12" s="7"/>
      <c r="D12" s="7"/>
      <c r="E12" s="8"/>
      <c r="F12" s="8"/>
      <c r="G12" s="7"/>
      <c r="H12" s="7" t="s">
        <v>47</v>
      </c>
      <c r="I12" s="7"/>
      <c r="J12" s="7"/>
      <c r="K12" s="7"/>
      <c r="L12" s="7"/>
      <c r="M12" s="7"/>
      <c r="N12" s="7"/>
      <c r="O12" s="8"/>
      <c r="P12" s="9"/>
    </row>
    <row r="13" spans="1:16" ht="15" thickBot="1" x14ac:dyDescent="0.35">
      <c r="A13" s="6"/>
      <c r="B13" s="35"/>
      <c r="C13" s="7"/>
      <c r="D13" s="7"/>
      <c r="E13" s="8"/>
      <c r="F13" s="8"/>
      <c r="G13" s="7"/>
      <c r="H13" s="7"/>
      <c r="I13" s="7"/>
      <c r="J13" s="7"/>
      <c r="K13" s="7"/>
      <c r="L13" s="7"/>
      <c r="M13" s="7"/>
      <c r="N13" s="7"/>
      <c r="O13" s="8"/>
      <c r="P13" s="9"/>
    </row>
    <row r="14" spans="1:16" ht="15" thickBot="1" x14ac:dyDescent="0.35">
      <c r="A14" s="6"/>
      <c r="B14" s="7"/>
      <c r="C14" s="7" t="s">
        <v>48</v>
      </c>
      <c r="D14" s="7" t="s">
        <v>50</v>
      </c>
      <c r="E14" s="7" t="s">
        <v>51</v>
      </c>
      <c r="F14" s="31" t="s">
        <v>49</v>
      </c>
      <c r="G14" s="31" t="s">
        <v>37</v>
      </c>
      <c r="H14" s="32" t="s">
        <v>42</v>
      </c>
      <c r="I14" s="31" t="s">
        <v>85</v>
      </c>
      <c r="J14" s="7">
        <v>4500</v>
      </c>
      <c r="K14" s="7">
        <v>1125</v>
      </c>
      <c r="L14" s="7">
        <f>2250/2</f>
        <v>1125</v>
      </c>
      <c r="M14" s="7"/>
      <c r="N14" s="7">
        <v>2250</v>
      </c>
      <c r="O14" s="8"/>
      <c r="P14" s="2">
        <f>J14</f>
        <v>4500</v>
      </c>
    </row>
    <row r="15" spans="1:16" x14ac:dyDescent="0.3">
      <c r="A15" s="6"/>
      <c r="B15" s="7"/>
      <c r="C15" s="7"/>
      <c r="D15" s="7"/>
      <c r="E15" s="7"/>
      <c r="F15" s="7"/>
      <c r="G15" s="7"/>
      <c r="H15" s="7" t="s">
        <v>38</v>
      </c>
      <c r="I15" s="7"/>
      <c r="J15" s="7"/>
      <c r="K15" s="7"/>
      <c r="L15" s="7"/>
      <c r="M15" s="7"/>
      <c r="N15" s="7"/>
      <c r="O15" s="8"/>
      <c r="P15" s="9"/>
    </row>
    <row r="16" spans="1:16" ht="15" thickBot="1" x14ac:dyDescent="0.35">
      <c r="A16" s="6"/>
      <c r="B16" s="7"/>
      <c r="C16" s="7"/>
      <c r="D16" s="7"/>
      <c r="E16" s="7"/>
      <c r="F16" s="7"/>
      <c r="G16" s="7"/>
      <c r="H16" s="31" t="s">
        <v>39</v>
      </c>
      <c r="I16" s="7"/>
      <c r="J16" s="7"/>
      <c r="K16" s="7"/>
      <c r="L16" s="7"/>
      <c r="M16" s="7"/>
      <c r="N16" s="7"/>
      <c r="O16" s="8"/>
      <c r="P16" s="9"/>
    </row>
    <row r="17" spans="1:16" ht="15" thickBot="1" x14ac:dyDescent="0.35">
      <c r="A17" s="6"/>
      <c r="B17" s="7"/>
      <c r="C17" s="7" t="s">
        <v>52</v>
      </c>
      <c r="D17" s="7" t="s">
        <v>44</v>
      </c>
      <c r="E17" s="7" t="s">
        <v>101</v>
      </c>
      <c r="F17" s="31" t="s">
        <v>56</v>
      </c>
      <c r="G17" s="31" t="s">
        <v>37</v>
      </c>
      <c r="H17" s="32" t="s">
        <v>53</v>
      </c>
      <c r="I17" s="31" t="s">
        <v>89</v>
      </c>
      <c r="J17" s="7">
        <f>15000</f>
        <v>15000</v>
      </c>
      <c r="K17" s="7">
        <v>4500</v>
      </c>
      <c r="L17" s="7">
        <v>4500</v>
      </c>
      <c r="M17" s="7">
        <f>J17-K17-L17-N17</f>
        <v>1500</v>
      </c>
      <c r="N17" s="31">
        <v>4500</v>
      </c>
      <c r="O17" s="8"/>
      <c r="P17" s="2">
        <f>J17</f>
        <v>15000</v>
      </c>
    </row>
    <row r="18" spans="1:16" x14ac:dyDescent="0.3">
      <c r="A18" s="6"/>
      <c r="B18" s="7"/>
      <c r="C18" s="7"/>
      <c r="D18" s="7"/>
      <c r="E18" s="7"/>
      <c r="F18" s="7"/>
      <c r="G18" s="7"/>
      <c r="H18" s="7" t="s">
        <v>54</v>
      </c>
      <c r="I18" s="7"/>
      <c r="J18" s="7"/>
      <c r="K18" s="7"/>
      <c r="L18" s="7"/>
      <c r="M18" s="7"/>
      <c r="N18" s="7"/>
      <c r="O18" s="8"/>
      <c r="P18" s="9"/>
    </row>
    <row r="19" spans="1:16" ht="15" thickBot="1" x14ac:dyDescent="0.35">
      <c r="A19" s="6"/>
      <c r="B19" s="7"/>
      <c r="C19" s="7"/>
      <c r="D19" s="7"/>
      <c r="E19" s="7"/>
      <c r="F19" s="7"/>
      <c r="G19" s="7"/>
      <c r="H19" s="31" t="s">
        <v>55</v>
      </c>
      <c r="I19" s="7"/>
      <c r="J19" s="7"/>
      <c r="K19" s="7"/>
      <c r="L19" s="7"/>
      <c r="M19" s="7"/>
      <c r="N19" s="7"/>
      <c r="O19" s="8"/>
      <c r="P19" s="9"/>
    </row>
    <row r="20" spans="1:16" ht="15" thickBot="1" x14ac:dyDescent="0.35">
      <c r="A20" s="6"/>
      <c r="B20" s="7"/>
      <c r="C20" s="7" t="s">
        <v>57</v>
      </c>
      <c r="D20" s="7" t="s">
        <v>58</v>
      </c>
      <c r="E20" s="7" t="s">
        <v>59</v>
      </c>
      <c r="F20" s="31" t="s">
        <v>60</v>
      </c>
      <c r="G20" s="31" t="s">
        <v>37</v>
      </c>
      <c r="H20" s="32" t="s">
        <v>42</v>
      </c>
      <c r="I20" s="31" t="s">
        <v>62</v>
      </c>
      <c r="J20" s="7">
        <v>7000</v>
      </c>
      <c r="K20" s="7">
        <v>2500</v>
      </c>
      <c r="L20" s="7">
        <v>3500</v>
      </c>
      <c r="M20" s="31">
        <v>1000</v>
      </c>
      <c r="N20" s="7"/>
      <c r="O20" s="8"/>
      <c r="P20" s="2">
        <f>J20</f>
        <v>7000</v>
      </c>
    </row>
    <row r="21" spans="1:16" x14ac:dyDescent="0.3">
      <c r="A21" s="6"/>
      <c r="B21" s="7"/>
      <c r="C21" s="7"/>
      <c r="D21" s="7"/>
      <c r="E21" s="7"/>
      <c r="F21" s="7"/>
      <c r="G21" s="7"/>
      <c r="H21" s="7" t="s">
        <v>38</v>
      </c>
      <c r="I21" s="7"/>
      <c r="J21" s="7"/>
      <c r="K21" s="7"/>
      <c r="L21" s="7"/>
      <c r="M21" s="7"/>
      <c r="N21" s="7"/>
      <c r="O21" s="8"/>
      <c r="P21" s="9"/>
    </row>
    <row r="22" spans="1:16" ht="15" thickBot="1" x14ac:dyDescent="0.35">
      <c r="A22" s="6"/>
      <c r="B22" s="7"/>
      <c r="C22" s="7"/>
      <c r="D22" s="7"/>
      <c r="E22" s="7"/>
      <c r="F22" s="7"/>
      <c r="G22" s="7"/>
      <c r="H22" s="31" t="s">
        <v>39</v>
      </c>
      <c r="I22" s="7"/>
      <c r="J22" s="7"/>
      <c r="K22" s="7"/>
      <c r="L22" s="7"/>
      <c r="M22" s="7"/>
      <c r="N22" s="7"/>
      <c r="O22" s="8"/>
      <c r="P22" s="9"/>
    </row>
    <row r="23" spans="1:16" ht="15" thickBot="1" x14ac:dyDescent="0.35">
      <c r="A23" s="6"/>
      <c r="B23" s="7"/>
      <c r="C23" s="7" t="s">
        <v>63</v>
      </c>
      <c r="D23" s="7" t="s">
        <v>44</v>
      </c>
      <c r="E23" s="7" t="s">
        <v>64</v>
      </c>
      <c r="F23" s="31" t="s">
        <v>60</v>
      </c>
      <c r="G23" s="31" t="s">
        <v>37</v>
      </c>
      <c r="H23" s="32" t="s">
        <v>53</v>
      </c>
      <c r="I23" s="31" t="s">
        <v>61</v>
      </c>
      <c r="J23" s="7">
        <v>7846</v>
      </c>
      <c r="K23" s="7">
        <f>J23/2</f>
        <v>3923</v>
      </c>
      <c r="L23" s="7">
        <f>J23/2</f>
        <v>3923</v>
      </c>
      <c r="M23" s="7"/>
      <c r="N23" s="7"/>
      <c r="O23" s="8"/>
      <c r="P23" s="2">
        <f>J23</f>
        <v>7846</v>
      </c>
    </row>
    <row r="24" spans="1:16" x14ac:dyDescent="0.3">
      <c r="A24" s="6"/>
      <c r="B24" s="7"/>
      <c r="C24" s="7"/>
      <c r="D24" s="7"/>
      <c r="E24" s="7"/>
      <c r="F24" s="7"/>
      <c r="G24" s="7"/>
      <c r="H24" s="7" t="s">
        <v>54</v>
      </c>
      <c r="I24" s="7"/>
      <c r="J24" s="7"/>
      <c r="K24" s="7"/>
      <c r="L24" s="7"/>
      <c r="M24" s="7"/>
      <c r="N24" s="7"/>
      <c r="O24" s="8"/>
      <c r="P24" s="9"/>
    </row>
    <row r="25" spans="1:16" ht="15" thickBot="1" x14ac:dyDescent="0.35">
      <c r="A25" s="6"/>
      <c r="B25" s="7"/>
      <c r="C25" s="7"/>
      <c r="D25" s="7"/>
      <c r="E25" s="7"/>
      <c r="F25" s="7"/>
      <c r="G25" s="7"/>
      <c r="H25" s="31" t="s">
        <v>55</v>
      </c>
      <c r="I25" s="7"/>
      <c r="J25" s="7"/>
      <c r="K25" s="7"/>
      <c r="L25" s="7"/>
      <c r="M25" s="7"/>
      <c r="N25" s="7"/>
      <c r="O25" s="8"/>
      <c r="P25" s="9"/>
    </row>
    <row r="26" spans="1:16" ht="29.4" thickBot="1" x14ac:dyDescent="0.35">
      <c r="A26" s="6"/>
      <c r="B26" s="7" t="s">
        <v>6</v>
      </c>
      <c r="C26" s="7">
        <v>10800</v>
      </c>
      <c r="D26" s="7"/>
      <c r="E26" s="7"/>
      <c r="F26" s="7"/>
      <c r="G26" s="7"/>
      <c r="H26" s="8" t="s">
        <v>65</v>
      </c>
      <c r="I26" s="8">
        <v>0.5</v>
      </c>
      <c r="J26" s="8"/>
      <c r="K26" s="8"/>
      <c r="L26" s="8"/>
      <c r="M26" s="8"/>
      <c r="N26" s="7"/>
      <c r="O26" s="8"/>
      <c r="P26" s="2">
        <f>C26+C27</f>
        <v>12420</v>
      </c>
    </row>
    <row r="27" spans="1:16" ht="15" thickBot="1" x14ac:dyDescent="0.35">
      <c r="A27" s="10"/>
      <c r="B27" s="11" t="s">
        <v>21</v>
      </c>
      <c r="C27" s="11">
        <f>C26*0.15</f>
        <v>1620</v>
      </c>
      <c r="D27" s="11"/>
      <c r="E27" s="11"/>
      <c r="F27" s="11"/>
      <c r="G27" s="11"/>
      <c r="H27" s="11"/>
      <c r="I27" s="11"/>
      <c r="J27" s="11"/>
      <c r="K27" s="11"/>
      <c r="L27" s="11"/>
      <c r="M27" s="11"/>
      <c r="N27" s="11"/>
      <c r="O27" s="12"/>
      <c r="P27" s="2">
        <f>P11+P14+P17+P20+P23+P26</f>
        <v>52266</v>
      </c>
    </row>
    <row r="28" spans="1:16" ht="187.8" thickBot="1" x14ac:dyDescent="0.35">
      <c r="A28" s="3">
        <v>3</v>
      </c>
      <c r="B28" s="36" t="s">
        <v>34</v>
      </c>
      <c r="C28" s="4" t="s">
        <v>66</v>
      </c>
      <c r="D28" s="4" t="s">
        <v>67</v>
      </c>
      <c r="E28" s="5" t="s">
        <v>78</v>
      </c>
      <c r="F28" s="5" t="s">
        <v>75</v>
      </c>
      <c r="G28" s="4" t="s">
        <v>37</v>
      </c>
      <c r="H28" s="32" t="s">
        <v>42</v>
      </c>
      <c r="I28" s="4" t="s">
        <v>86</v>
      </c>
      <c r="J28" s="4">
        <v>5000</v>
      </c>
      <c r="K28" s="4">
        <v>1000</v>
      </c>
      <c r="L28" s="4">
        <v>500</v>
      </c>
      <c r="M28" s="4">
        <v>1750</v>
      </c>
      <c r="N28" s="4">
        <v>1750</v>
      </c>
      <c r="O28" s="5"/>
      <c r="P28" s="2">
        <f>J28</f>
        <v>5000</v>
      </c>
    </row>
    <row r="29" spans="1:16" x14ac:dyDescent="0.3">
      <c r="A29" s="6"/>
      <c r="B29" s="35"/>
      <c r="C29" s="7"/>
      <c r="D29" s="7"/>
      <c r="E29" s="8"/>
      <c r="F29" s="8"/>
      <c r="G29" s="7"/>
      <c r="H29" s="7" t="s">
        <v>38</v>
      </c>
      <c r="I29" s="7"/>
      <c r="J29" s="7"/>
      <c r="K29" s="7"/>
      <c r="L29" s="7"/>
      <c r="M29" s="7"/>
      <c r="N29" s="7"/>
      <c r="O29" s="8"/>
      <c r="P29" s="9"/>
    </row>
    <row r="30" spans="1:16" ht="15" thickBot="1" x14ac:dyDescent="0.35">
      <c r="A30" s="6"/>
      <c r="B30" s="35"/>
      <c r="C30" s="7"/>
      <c r="D30" s="7"/>
      <c r="E30" s="8"/>
      <c r="F30" s="8"/>
      <c r="G30" s="7"/>
      <c r="H30" s="31" t="s">
        <v>39</v>
      </c>
      <c r="I30" s="7"/>
      <c r="J30" s="7"/>
      <c r="K30" s="7"/>
      <c r="L30" s="7"/>
      <c r="M30" s="7"/>
      <c r="N30" s="7"/>
      <c r="O30" s="8"/>
      <c r="P30" s="9"/>
    </row>
    <row r="31" spans="1:16" ht="15" thickBot="1" x14ac:dyDescent="0.35">
      <c r="A31" s="6"/>
      <c r="B31" s="7"/>
      <c r="C31" s="7" t="s">
        <v>68</v>
      </c>
      <c r="D31" s="7" t="s">
        <v>69</v>
      </c>
      <c r="E31" s="7" t="s">
        <v>77</v>
      </c>
      <c r="F31" s="31" t="s">
        <v>76</v>
      </c>
      <c r="G31" s="31" t="s">
        <v>37</v>
      </c>
      <c r="H31" s="32" t="s">
        <v>42</v>
      </c>
      <c r="I31" s="31" t="s">
        <v>87</v>
      </c>
      <c r="J31" s="7">
        <v>4000</v>
      </c>
      <c r="K31" s="7">
        <v>1000</v>
      </c>
      <c r="L31" s="7">
        <v>1000</v>
      </c>
      <c r="M31" s="7">
        <v>1000</v>
      </c>
      <c r="N31" s="31">
        <v>1000</v>
      </c>
      <c r="O31" s="8"/>
      <c r="P31" s="2">
        <f>J31</f>
        <v>4000</v>
      </c>
    </row>
    <row r="32" spans="1:16" x14ac:dyDescent="0.3">
      <c r="A32" s="6"/>
      <c r="B32" s="7"/>
      <c r="C32" s="7"/>
      <c r="D32" s="7"/>
      <c r="E32" s="7"/>
      <c r="F32" s="7"/>
      <c r="G32" s="7"/>
      <c r="H32" s="7" t="s">
        <v>38</v>
      </c>
      <c r="I32" s="7"/>
      <c r="J32" s="7"/>
      <c r="K32" s="7"/>
      <c r="L32" s="7"/>
      <c r="M32" s="7"/>
      <c r="N32" s="7"/>
      <c r="O32" s="8"/>
      <c r="P32" s="9"/>
    </row>
    <row r="33" spans="1:16" ht="15" thickBot="1" x14ac:dyDescent="0.35">
      <c r="A33" s="6"/>
      <c r="B33" s="7"/>
      <c r="C33" s="7"/>
      <c r="D33" s="7"/>
      <c r="E33" s="7"/>
      <c r="F33" s="7"/>
      <c r="G33" s="7"/>
      <c r="H33" s="31" t="s">
        <v>39</v>
      </c>
      <c r="I33" s="7"/>
      <c r="J33" s="7"/>
      <c r="K33" s="7"/>
      <c r="L33" s="7"/>
      <c r="M33" s="7"/>
      <c r="N33" s="7"/>
      <c r="O33" s="8"/>
      <c r="P33" s="9"/>
    </row>
    <row r="34" spans="1:16" ht="15" thickBot="1" x14ac:dyDescent="0.35">
      <c r="A34" s="6"/>
      <c r="B34" s="7"/>
      <c r="C34" s="7" t="s">
        <v>70</v>
      </c>
      <c r="D34" s="7" t="s">
        <v>67</v>
      </c>
      <c r="E34" s="7" t="s">
        <v>79</v>
      </c>
      <c r="F34" s="31" t="s">
        <v>80</v>
      </c>
      <c r="G34" s="31" t="s">
        <v>37</v>
      </c>
      <c r="H34" s="32" t="s">
        <v>42</v>
      </c>
      <c r="I34" s="31" t="s">
        <v>88</v>
      </c>
      <c r="J34" s="7">
        <v>6000</v>
      </c>
      <c r="K34" s="7">
        <v>3000</v>
      </c>
      <c r="L34" s="7">
        <v>1000</v>
      </c>
      <c r="M34" s="7">
        <v>2000</v>
      </c>
      <c r="N34" s="31"/>
      <c r="O34" s="8"/>
      <c r="P34" s="2">
        <f>J34</f>
        <v>6000</v>
      </c>
    </row>
    <row r="35" spans="1:16" x14ac:dyDescent="0.3">
      <c r="A35" s="6"/>
      <c r="B35" s="7"/>
      <c r="C35" s="7"/>
      <c r="D35" s="7"/>
      <c r="E35" s="7"/>
      <c r="F35" s="7"/>
      <c r="G35" s="7"/>
      <c r="H35" s="7" t="s">
        <v>38</v>
      </c>
      <c r="I35" s="7"/>
      <c r="J35" s="7"/>
      <c r="K35" s="7"/>
      <c r="L35" s="7"/>
      <c r="M35" s="7"/>
      <c r="N35" s="7"/>
      <c r="O35" s="8"/>
      <c r="P35" s="9"/>
    </row>
    <row r="36" spans="1:16" ht="15" thickBot="1" x14ac:dyDescent="0.35">
      <c r="A36" s="6"/>
      <c r="B36" s="7"/>
      <c r="C36" s="7"/>
      <c r="D36" s="7"/>
      <c r="E36" s="7"/>
      <c r="F36" s="7"/>
      <c r="G36" s="7"/>
      <c r="H36" s="31" t="s">
        <v>39</v>
      </c>
      <c r="I36" s="7"/>
      <c r="J36" s="7"/>
      <c r="K36" s="7"/>
      <c r="L36" s="7"/>
      <c r="M36" s="7"/>
      <c r="N36" s="7"/>
      <c r="O36" s="8"/>
      <c r="P36" s="9"/>
    </row>
    <row r="37" spans="1:16" ht="29.4" thickBot="1" x14ac:dyDescent="0.35">
      <c r="A37" s="6"/>
      <c r="B37" s="7" t="s">
        <v>6</v>
      </c>
      <c r="C37" s="7">
        <v>10800</v>
      </c>
      <c r="D37" s="7"/>
      <c r="E37" s="7"/>
      <c r="F37" s="7"/>
      <c r="G37" s="7"/>
      <c r="H37" s="8" t="s">
        <v>65</v>
      </c>
      <c r="I37" s="8">
        <v>0.5</v>
      </c>
      <c r="J37" s="8"/>
      <c r="K37" s="8"/>
      <c r="L37" s="8"/>
      <c r="M37" s="8"/>
      <c r="N37" s="7"/>
      <c r="O37" s="8"/>
      <c r="P37" s="2">
        <f>C37+C38</f>
        <v>12420</v>
      </c>
    </row>
    <row r="38" spans="1:16" ht="15" thickBot="1" x14ac:dyDescent="0.35">
      <c r="A38" s="10"/>
      <c r="B38" s="11" t="s">
        <v>21</v>
      </c>
      <c r="C38" s="11">
        <f>C37*0.15</f>
        <v>1620</v>
      </c>
      <c r="D38" s="11"/>
      <c r="E38" s="11"/>
      <c r="F38" s="11"/>
      <c r="G38" s="11"/>
      <c r="H38" s="11"/>
      <c r="I38" s="11"/>
      <c r="J38" s="11"/>
      <c r="K38" s="11"/>
      <c r="L38" s="11"/>
      <c r="M38" s="11"/>
      <c r="N38" s="11"/>
      <c r="O38" s="8"/>
      <c r="P38" s="13">
        <f>P28+P31+P34+P37</f>
        <v>27420</v>
      </c>
    </row>
    <row r="39" spans="1:16" x14ac:dyDescent="0.3">
      <c r="O39" s="14" t="s">
        <v>4</v>
      </c>
      <c r="P39" s="17">
        <f>P3+P6+P11+P14+P17+P20+P23+P28+P31+P34</f>
        <v>86534</v>
      </c>
    </row>
    <row r="40" spans="1:16" x14ac:dyDescent="0.3">
      <c r="O40" s="15" t="s">
        <v>5</v>
      </c>
      <c r="P40" s="18">
        <f>C9+C26+C37</f>
        <v>49870</v>
      </c>
    </row>
    <row r="41" spans="1:16" ht="15" thickBot="1" x14ac:dyDescent="0.35">
      <c r="O41" s="20" t="s">
        <v>22</v>
      </c>
      <c r="P41" s="21">
        <f>C10+C27+C38</f>
        <v>7480.5</v>
      </c>
    </row>
    <row r="42" spans="1:16" ht="15" thickBot="1" x14ac:dyDescent="0.35">
      <c r="O42" s="25" t="s">
        <v>7</v>
      </c>
      <c r="P42" s="24">
        <f>P10+P27+P38</f>
        <v>143884.5</v>
      </c>
    </row>
    <row r="43" spans="1:16" x14ac:dyDescent="0.3">
      <c r="O43" s="22" t="s">
        <v>19</v>
      </c>
      <c r="P43" s="23">
        <f>P42*0.84</f>
        <v>120862.98</v>
      </c>
    </row>
    <row r="44" spans="1:16" ht="15" thickBot="1" x14ac:dyDescent="0.35">
      <c r="O44" s="16" t="s">
        <v>20</v>
      </c>
      <c r="P44" s="19">
        <f>P42*0.16</f>
        <v>23021.52</v>
      </c>
    </row>
    <row r="45" spans="1:16" x14ac:dyDescent="0.3">
      <c r="P45">
        <f>P43+P44</f>
        <v>143884.5</v>
      </c>
    </row>
  </sheetData>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1"/>
  <sheetViews>
    <sheetView tabSelected="1" zoomScale="90" zoomScaleNormal="90" workbookViewId="0">
      <selection activeCell="J12" sqref="J12"/>
    </sheetView>
  </sheetViews>
  <sheetFormatPr defaultRowHeight="14.4" x14ac:dyDescent="0.3"/>
  <cols>
    <col min="2" max="2" width="51.6640625" customWidth="1"/>
    <col min="3" max="3" width="28.5546875" customWidth="1"/>
    <col min="4" max="4" width="18.6640625" customWidth="1"/>
    <col min="5" max="5" width="26.88671875" customWidth="1"/>
    <col min="6" max="7" width="10.33203125" customWidth="1"/>
    <col min="9" max="9" width="9.44140625" bestFit="1" customWidth="1"/>
    <col min="10" max="10" width="11.5546875" customWidth="1"/>
  </cols>
  <sheetData>
    <row r="1" spans="1:12" ht="15" thickBot="1" x14ac:dyDescent="0.35">
      <c r="A1" t="s">
        <v>24</v>
      </c>
    </row>
    <row r="2" spans="1:12" ht="29.4" thickBot="1" x14ac:dyDescent="0.35">
      <c r="A2" s="27" t="s">
        <v>0</v>
      </c>
      <c r="B2" s="28" t="s">
        <v>1</v>
      </c>
      <c r="C2" s="28" t="s">
        <v>2</v>
      </c>
      <c r="D2" s="28" t="s">
        <v>9</v>
      </c>
      <c r="E2" s="29" t="s">
        <v>25</v>
      </c>
      <c r="F2" s="29" t="s">
        <v>26</v>
      </c>
      <c r="G2" s="29" t="s">
        <v>27</v>
      </c>
      <c r="H2" s="29" t="s">
        <v>28</v>
      </c>
      <c r="I2" s="47" t="s">
        <v>29</v>
      </c>
      <c r="J2" s="48" t="s">
        <v>30</v>
      </c>
    </row>
    <row r="3" spans="1:12" x14ac:dyDescent="0.3">
      <c r="A3">
        <v>1</v>
      </c>
      <c r="B3" s="35" t="s">
        <v>32</v>
      </c>
      <c r="C3" t="s">
        <v>73</v>
      </c>
      <c r="D3" t="s">
        <v>36</v>
      </c>
      <c r="E3" t="s">
        <v>74</v>
      </c>
      <c r="F3" s="44">
        <v>20688</v>
      </c>
      <c r="G3">
        <v>15000</v>
      </c>
      <c r="H3">
        <v>9000</v>
      </c>
      <c r="I3">
        <v>8000</v>
      </c>
      <c r="J3" s="49">
        <f>SUM(F3:I3)</f>
        <v>52688</v>
      </c>
    </row>
    <row r="4" spans="1:12" x14ac:dyDescent="0.3">
      <c r="B4" s="35"/>
      <c r="C4" s="7" t="s">
        <v>94</v>
      </c>
      <c r="D4" t="s">
        <v>90</v>
      </c>
      <c r="E4" t="s">
        <v>91</v>
      </c>
      <c r="F4" s="44">
        <v>11000</v>
      </c>
      <c r="G4">
        <v>2490</v>
      </c>
      <c r="H4">
        <v>909.5</v>
      </c>
      <c r="I4">
        <v>744.75</v>
      </c>
      <c r="J4" s="49">
        <f t="shared" ref="J4:J6" si="0">SUM(F4:I4)</f>
        <v>15144.25</v>
      </c>
    </row>
    <row r="5" spans="1:12" x14ac:dyDescent="0.3">
      <c r="B5" s="35"/>
      <c r="C5" s="31" t="s">
        <v>108</v>
      </c>
      <c r="F5" s="44">
        <v>28270</v>
      </c>
      <c r="G5" s="44">
        <v>28270</v>
      </c>
      <c r="H5">
        <f>G5/2+3335</f>
        <v>17470</v>
      </c>
      <c r="I5">
        <v>14135</v>
      </c>
      <c r="J5" s="49">
        <f t="shared" si="0"/>
        <v>88145</v>
      </c>
    </row>
    <row r="6" spans="1:12" ht="15" thickBot="1" x14ac:dyDescent="0.35">
      <c r="B6" s="35"/>
      <c r="C6" s="31" t="s">
        <v>109</v>
      </c>
      <c r="F6" s="44">
        <f>F5*0.15</f>
        <v>4240.5</v>
      </c>
      <c r="G6" s="44">
        <f>G5*0.15</f>
        <v>4240.5</v>
      </c>
      <c r="H6">
        <f>H5*0.15</f>
        <v>2620.5</v>
      </c>
      <c r="I6">
        <f>I5*0.15</f>
        <v>2120.25</v>
      </c>
      <c r="J6" s="49">
        <f t="shared" si="0"/>
        <v>13221.75</v>
      </c>
    </row>
    <row r="7" spans="1:12" ht="15" thickBot="1" x14ac:dyDescent="0.35">
      <c r="F7" s="45"/>
      <c r="J7" s="46">
        <f>SUM(J3:J6)</f>
        <v>169199</v>
      </c>
    </row>
    <row r="8" spans="1:12" x14ac:dyDescent="0.3">
      <c r="F8" s="45"/>
      <c r="J8" s="50"/>
    </row>
    <row r="9" spans="1:12" x14ac:dyDescent="0.3">
      <c r="A9">
        <v>2</v>
      </c>
      <c r="B9" s="35" t="s">
        <v>33</v>
      </c>
      <c r="C9" s="7" t="s">
        <v>92</v>
      </c>
      <c r="D9" s="7" t="s">
        <v>44</v>
      </c>
      <c r="E9" t="s">
        <v>99</v>
      </c>
      <c r="F9" s="45">
        <v>5500</v>
      </c>
      <c r="G9">
        <v>2000</v>
      </c>
      <c r="H9">
        <v>1480</v>
      </c>
      <c r="I9">
        <v>1148</v>
      </c>
      <c r="J9" s="49">
        <f>SUM(F9:I9)</f>
        <v>10128</v>
      </c>
    </row>
    <row r="10" spans="1:12" x14ac:dyDescent="0.3">
      <c r="B10" s="35"/>
      <c r="C10" s="7" t="s">
        <v>93</v>
      </c>
      <c r="D10" s="7" t="s">
        <v>50</v>
      </c>
      <c r="E10" t="s">
        <v>100</v>
      </c>
      <c r="F10" s="45">
        <v>4500</v>
      </c>
      <c r="G10">
        <v>2500</v>
      </c>
      <c r="H10">
        <v>2000</v>
      </c>
      <c r="I10">
        <v>2000</v>
      </c>
      <c r="J10" s="49">
        <f t="shared" ref="J10:J15" si="1">SUM(F10:I10)</f>
        <v>11000</v>
      </c>
    </row>
    <row r="11" spans="1:12" x14ac:dyDescent="0.3">
      <c r="B11" s="35"/>
      <c r="C11" s="7" t="s">
        <v>96</v>
      </c>
      <c r="D11" s="7" t="s">
        <v>44</v>
      </c>
      <c r="E11" t="s">
        <v>102</v>
      </c>
      <c r="F11" s="45">
        <v>15000</v>
      </c>
      <c r="G11">
        <v>10000</v>
      </c>
      <c r="H11">
        <v>5000</v>
      </c>
      <c r="I11">
        <v>12000</v>
      </c>
      <c r="J11" s="49">
        <f t="shared" si="1"/>
        <v>42000</v>
      </c>
    </row>
    <row r="12" spans="1:12" x14ac:dyDescent="0.3">
      <c r="B12" s="35"/>
      <c r="C12" s="7" t="s">
        <v>95</v>
      </c>
      <c r="D12" s="7" t="s">
        <v>58</v>
      </c>
      <c r="E12" s="7" t="s">
        <v>103</v>
      </c>
      <c r="F12" s="45">
        <v>7000</v>
      </c>
      <c r="G12">
        <v>2930</v>
      </c>
      <c r="J12" s="49">
        <f t="shared" si="1"/>
        <v>9930</v>
      </c>
    </row>
    <row r="13" spans="1:12" x14ac:dyDescent="0.3">
      <c r="B13" s="35"/>
      <c r="C13" s="7" t="s">
        <v>97</v>
      </c>
      <c r="D13" s="7" t="s">
        <v>44</v>
      </c>
      <c r="E13" t="s">
        <v>64</v>
      </c>
      <c r="F13" s="45">
        <v>7846</v>
      </c>
      <c r="G13">
        <v>2930</v>
      </c>
      <c r="J13" s="49">
        <f t="shared" si="1"/>
        <v>10776</v>
      </c>
    </row>
    <row r="14" spans="1:12" x14ac:dyDescent="0.3">
      <c r="B14" s="35"/>
      <c r="C14" s="31" t="s">
        <v>111</v>
      </c>
      <c r="D14" s="7"/>
      <c r="F14" s="45">
        <v>10800</v>
      </c>
      <c r="G14" s="45">
        <v>10800</v>
      </c>
      <c r="H14">
        <f>G14/2</f>
        <v>5400</v>
      </c>
      <c r="I14">
        <v>5400</v>
      </c>
      <c r="J14" s="49">
        <f t="shared" si="1"/>
        <v>32400</v>
      </c>
    </row>
    <row r="15" spans="1:12" ht="15" thickBot="1" x14ac:dyDescent="0.35">
      <c r="B15" s="35"/>
      <c r="C15" s="31" t="s">
        <v>110</v>
      </c>
      <c r="D15" s="7"/>
      <c r="F15" s="45">
        <v>1620</v>
      </c>
      <c r="G15" s="45">
        <v>1620</v>
      </c>
      <c r="H15">
        <f>H14*0.15</f>
        <v>810</v>
      </c>
      <c r="I15">
        <v>810</v>
      </c>
      <c r="J15" s="49">
        <f t="shared" si="1"/>
        <v>4860</v>
      </c>
      <c r="L15" s="45"/>
    </row>
    <row r="16" spans="1:12" ht="15" thickBot="1" x14ac:dyDescent="0.35">
      <c r="F16" s="45"/>
      <c r="J16" s="46">
        <f>SUM(J9:J15)</f>
        <v>121094</v>
      </c>
    </row>
    <row r="17" spans="1:10" x14ac:dyDescent="0.3">
      <c r="F17" s="45"/>
      <c r="J17" s="50"/>
    </row>
    <row r="18" spans="1:10" ht="16.2" customHeight="1" x14ac:dyDescent="0.3">
      <c r="A18">
        <v>3</v>
      </c>
      <c r="B18" s="35" t="s">
        <v>34</v>
      </c>
      <c r="C18" s="7" t="s">
        <v>104</v>
      </c>
      <c r="D18" s="7" t="s">
        <v>67</v>
      </c>
      <c r="E18" s="8" t="s">
        <v>107</v>
      </c>
      <c r="F18" s="45">
        <v>5000</v>
      </c>
      <c r="G18" s="45">
        <v>5000</v>
      </c>
      <c r="H18">
        <v>5645</v>
      </c>
      <c r="I18">
        <v>2790</v>
      </c>
      <c r="J18" s="49">
        <f>SUM(F18:I18)</f>
        <v>18435</v>
      </c>
    </row>
    <row r="19" spans="1:10" x14ac:dyDescent="0.3">
      <c r="B19" s="35"/>
      <c r="C19" s="7" t="s">
        <v>105</v>
      </c>
      <c r="D19" s="7" t="s">
        <v>69</v>
      </c>
      <c r="E19" s="7" t="s">
        <v>77</v>
      </c>
      <c r="F19" s="45">
        <v>4000</v>
      </c>
      <c r="G19" s="45">
        <v>4000</v>
      </c>
      <c r="H19">
        <v>2500</v>
      </c>
      <c r="I19">
        <v>500</v>
      </c>
      <c r="J19" s="49">
        <f t="shared" ref="J19:J22" si="2">SUM(F19:I19)</f>
        <v>11000</v>
      </c>
    </row>
    <row r="20" spans="1:10" x14ac:dyDescent="0.3">
      <c r="B20" s="35"/>
      <c r="C20" s="7" t="s">
        <v>106</v>
      </c>
      <c r="D20" s="7" t="s">
        <v>67</v>
      </c>
      <c r="E20" s="7" t="s">
        <v>79</v>
      </c>
      <c r="F20" s="45">
        <v>6000</v>
      </c>
      <c r="G20" s="45">
        <v>6000</v>
      </c>
      <c r="H20">
        <v>5645</v>
      </c>
      <c r="I20">
        <v>500</v>
      </c>
      <c r="J20" s="49">
        <f t="shared" si="2"/>
        <v>18145</v>
      </c>
    </row>
    <row r="21" spans="1:10" x14ac:dyDescent="0.3">
      <c r="B21" s="35"/>
      <c r="C21" s="31" t="s">
        <v>112</v>
      </c>
      <c r="D21" s="7"/>
      <c r="E21" s="7"/>
      <c r="F21" s="45">
        <v>10800</v>
      </c>
      <c r="G21" s="45">
        <v>10800</v>
      </c>
      <c r="H21">
        <f>G21/2</f>
        <v>5400</v>
      </c>
      <c r="I21">
        <v>5400</v>
      </c>
      <c r="J21" s="49">
        <f t="shared" si="2"/>
        <v>32400</v>
      </c>
    </row>
    <row r="22" spans="1:10" ht="15" thickBot="1" x14ac:dyDescent="0.35">
      <c r="B22" s="35"/>
      <c r="C22" s="31" t="s">
        <v>113</v>
      </c>
      <c r="D22" s="7"/>
      <c r="E22" s="7"/>
      <c r="F22" s="45">
        <v>1620</v>
      </c>
      <c r="G22" s="45">
        <v>1620</v>
      </c>
      <c r="H22">
        <f>H21*0.15</f>
        <v>810</v>
      </c>
      <c r="I22">
        <f>I21*0.15</f>
        <v>810</v>
      </c>
      <c r="J22" s="49">
        <f t="shared" si="2"/>
        <v>4860</v>
      </c>
    </row>
    <row r="23" spans="1:10" ht="15" thickBot="1" x14ac:dyDescent="0.35">
      <c r="B23" s="35"/>
      <c r="C23" s="31"/>
      <c r="D23" s="7"/>
      <c r="E23" s="7"/>
      <c r="F23" s="45"/>
      <c r="G23" s="45"/>
      <c r="J23" s="46">
        <f>SUM(J18:J22)</f>
        <v>84840</v>
      </c>
    </row>
    <row r="24" spans="1:10" ht="15" thickBot="1" x14ac:dyDescent="0.35">
      <c r="A24" s="37" t="s">
        <v>72</v>
      </c>
      <c r="F24" s="51">
        <f>F3+F4+F5+F6+F9+F10+F11+F12+F13+F14+F15+F18+F19+F20+F21+F22</f>
        <v>143884.5</v>
      </c>
      <c r="G24" s="46">
        <f>G3+G4+G5+G6+G9+G10+G11+G12+G13+G14+G15+G18+G19+G20+G21+G22</f>
        <v>110200.5</v>
      </c>
      <c r="H24" s="52">
        <f>H3+H4+H5+H6+H9+H10+H11+H14+H15+H18+H19+H20+H21+H22</f>
        <v>64690</v>
      </c>
      <c r="I24" s="41">
        <f>I3+I4+I5+I6+I9+I10+I11+I14+I15+I18+I19+I20+I21+I22</f>
        <v>56358</v>
      </c>
      <c r="J24" s="53">
        <f>F24+G24+H24+I24</f>
        <v>375133</v>
      </c>
    </row>
    <row r="25" spans="1:10" x14ac:dyDescent="0.3">
      <c r="J25" s="37"/>
    </row>
    <row r="26" spans="1:10" x14ac:dyDescent="0.3">
      <c r="E26" s="38"/>
      <c r="F26" s="38"/>
      <c r="G26" s="38"/>
      <c r="H26" s="38"/>
      <c r="I26" s="38"/>
      <c r="J26" s="39"/>
    </row>
    <row r="27" spans="1:10" x14ac:dyDescent="0.3">
      <c r="E27" s="38"/>
      <c r="J27" s="42"/>
    </row>
    <row r="28" spans="1:10" x14ac:dyDescent="0.3">
      <c r="E28" s="38"/>
      <c r="F28" s="38"/>
      <c r="G28" s="38"/>
      <c r="H28" s="38"/>
      <c r="I28" s="40"/>
      <c r="J28" s="38"/>
    </row>
    <row r="31" spans="1:10" x14ac:dyDescent="0.3">
      <c r="F31" s="38"/>
      <c r="G31" s="38"/>
      <c r="H31" s="38"/>
      <c r="I31" s="43"/>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Detailne tegevuskava ja eelarve</vt:lpstr>
      <vt:lpstr>2020-2023 tegevuskava,eelarve</vt:lpstr>
    </vt:vector>
  </TitlesOfParts>
  <Company>RMIT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Pille Ruul</dc:creator>
  <cp:lastModifiedBy>Rainer Paenurk</cp:lastModifiedBy>
  <dcterms:created xsi:type="dcterms:W3CDTF">2019-07-16T08:50:18Z</dcterms:created>
  <dcterms:modified xsi:type="dcterms:W3CDTF">2019-11-22T09:02:39Z</dcterms:modified>
</cp:coreProperties>
</file>