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nneli\Desktop\Maakondade_kaardistused_ja_analüüsid\Saaremaa\"/>
    </mc:Choice>
  </mc:AlternateContent>
  <bookViews>
    <workbookView xWindow="0" yWindow="180" windowWidth="20730" windowHeight="9615" tabRatio="747" firstSheet="4" activeTab="8"/>
  </bookViews>
  <sheets>
    <sheet name="Arendustegevused KOOND" sheetId="7" r:id="rId1"/>
    <sheet name="SAARE_sotsiaaltr" sheetId="13" r:id="rId2"/>
    <sheet name="SAARE_tugiisik" sheetId="12" r:id="rId3"/>
    <sheet name="SAARE_PärsamaTK" sheetId="8" r:id="rId4"/>
    <sheet name="SAARE_MuhuTK" sheetId="9" r:id="rId5"/>
    <sheet name="SAARE_Lääne_SaareTK" sheetId="10" r:id="rId6"/>
    <sheet name="SAARE_KuressH_päevh" sheetId="11" r:id="rId7"/>
    <sheet name="SAARE_Kuress_kodu" sheetId="14" r:id="rId8"/>
    <sheet name="SAARE_teleh" sheetId="15" r:id="rId9"/>
  </sheets>
  <calcPr calcId="152511"/>
</workbook>
</file>

<file path=xl/calcChain.xml><?xml version="1.0" encoding="utf-8"?>
<calcChain xmlns="http://schemas.openxmlformats.org/spreadsheetml/2006/main">
  <c r="C44" i="15" l="1"/>
  <c r="C42" i="15"/>
  <c r="C41" i="15"/>
  <c r="C40" i="15"/>
  <c r="C37" i="15"/>
  <c r="C35" i="15"/>
  <c r="C47" i="15" l="1"/>
  <c r="C48" i="15" s="1"/>
  <c r="C53" i="15" s="1"/>
  <c r="C55" i="15" s="1"/>
  <c r="D23" i="7" l="1"/>
  <c r="C62" i="10" l="1"/>
  <c r="C56" i="10"/>
  <c r="C65" i="10" s="1"/>
  <c r="C26" i="10"/>
  <c r="H56" i="13" l="1"/>
  <c r="H50" i="13"/>
  <c r="J50" i="13" s="1"/>
  <c r="H23" i="13"/>
  <c r="H59" i="13" l="1"/>
  <c r="C54" i="12" l="1"/>
  <c r="C48" i="12"/>
  <c r="F48" i="12" s="1"/>
  <c r="C23" i="12"/>
  <c r="C58" i="12" l="1"/>
  <c r="C56" i="14"/>
  <c r="C50" i="14"/>
  <c r="C26" i="14"/>
  <c r="C59" i="14" l="1"/>
  <c r="C64" i="11" l="1"/>
  <c r="C58" i="11"/>
  <c r="C67" i="11" s="1"/>
  <c r="F58" i="11" l="1"/>
  <c r="C68" i="8" l="1"/>
  <c r="I38" i="8" l="1"/>
  <c r="I37" i="8" l="1"/>
  <c r="C26" i="8" l="1"/>
  <c r="C62" i="8"/>
  <c r="C71" i="8" l="1"/>
  <c r="F62" i="8"/>
</calcChain>
</file>

<file path=xl/comments1.xml><?xml version="1.0" encoding="utf-8"?>
<comments xmlns="http://schemas.openxmlformats.org/spreadsheetml/2006/main">
  <authors>
    <author>Anneli R</author>
  </authors>
  <commentList>
    <comment ref="D15" authorId="0" shapeId="0">
      <text>
        <r>
          <rPr>
            <b/>
            <sz val="9"/>
            <color indexed="81"/>
            <rFont val="Segoe UI"/>
            <family val="2"/>
            <charset val="186"/>
          </rPr>
          <t>Anneli R:</t>
        </r>
        <r>
          <rPr>
            <sz val="9"/>
            <color indexed="81"/>
            <rFont val="Segoe UI"/>
            <family val="2"/>
            <charset val="186"/>
          </rPr>
          <t xml:space="preserve">
Rahalise mahu kalkuleerimiseks täida  lehte iga tegevuse kohta tööleht "Ressursivajadus"</t>
        </r>
      </text>
    </comment>
  </commentList>
</comments>
</file>

<file path=xl/comments2.xml><?xml version="1.0" encoding="utf-8"?>
<comments xmlns="http://schemas.openxmlformats.org/spreadsheetml/2006/main">
  <authors>
    <author>Anneli R</author>
  </authors>
  <commentList>
    <comment ref="G59" authorId="0" shapeId="0">
      <text>
        <r>
          <rPr>
            <b/>
            <sz val="9"/>
            <color indexed="81"/>
            <rFont val="Segoe UI"/>
            <family val="2"/>
            <charset val="186"/>
          </rPr>
          <t>Anneli R:</t>
        </r>
        <r>
          <rPr>
            <sz val="9"/>
            <color indexed="81"/>
            <rFont val="Segoe UI"/>
            <family val="2"/>
            <charset val="186"/>
          </rPr>
          <t xml:space="preserve">
Vajaduse ja rahastuse vahe</t>
        </r>
      </text>
    </comment>
  </commentList>
</comments>
</file>

<file path=xl/comments3.xml><?xml version="1.0" encoding="utf-8"?>
<comments xmlns="http://schemas.openxmlformats.org/spreadsheetml/2006/main">
  <authors>
    <author>Siiri Rannama</author>
  </authors>
  <commentList>
    <comment ref="A18" authorId="0" shapeId="0">
      <text>
        <r>
          <rPr>
            <b/>
            <sz val="9"/>
            <color indexed="81"/>
            <rFont val="Segoe UI"/>
            <family val="2"/>
            <charset val="186"/>
          </rPr>
          <t>Siiri Rannama:</t>
        </r>
        <r>
          <rPr>
            <sz val="9"/>
            <color indexed="81"/>
            <rFont val="Segoe UI"/>
            <family val="2"/>
            <charset val="186"/>
          </rPr>
          <t xml:space="preserve">
tugiisikuteenusega haakub individuaalne nõustamisteenus ja tugigrupid.
</t>
        </r>
      </text>
    </comment>
    <comment ref="A21" authorId="0" shapeId="0">
      <text>
        <r>
          <rPr>
            <b/>
            <sz val="9"/>
            <color indexed="81"/>
            <rFont val="Segoe UI"/>
            <family val="2"/>
            <charset val="186"/>
          </rPr>
          <t>Siiri Rannama:</t>
        </r>
        <r>
          <rPr>
            <sz val="9"/>
            <color indexed="81"/>
            <rFont val="Segoe UI"/>
            <family val="2"/>
            <charset val="186"/>
          </rPr>
          <t xml:space="preserve">
ei arendata mitte tugiisikuteenus välja vaid tugiteenuste süsteem. Kõik eelarves olevad read pane ka teksti. Koolitada ja täiendada saaremaa võrgustikku ja kombineerida seda individ nõustamise ja tugigruppidega
</t>
        </r>
      </text>
    </comment>
    <comment ref="B35" authorId="0" shapeId="0">
      <text>
        <r>
          <rPr>
            <b/>
            <sz val="9"/>
            <color indexed="81"/>
            <rFont val="Segoe UI"/>
            <family val="2"/>
            <charset val="186"/>
          </rPr>
          <t>Siiri Rannama:</t>
        </r>
        <r>
          <rPr>
            <sz val="9"/>
            <color indexed="81"/>
            <rFont val="Segoe UI"/>
            <family val="2"/>
            <charset val="186"/>
          </rPr>
          <t xml:space="preserve">
10 supervisiooni kaheks aastaks piisab</t>
        </r>
      </text>
    </comment>
    <comment ref="A36" authorId="0" shapeId="0">
      <text>
        <r>
          <rPr>
            <b/>
            <sz val="9"/>
            <color indexed="81"/>
            <rFont val="Segoe UI"/>
            <family val="2"/>
            <charset val="186"/>
          </rPr>
          <t>Siiri Rannama:</t>
        </r>
        <r>
          <rPr>
            <sz val="9"/>
            <color indexed="81"/>
            <rFont val="Segoe UI"/>
            <family val="2"/>
            <charset val="186"/>
          </rPr>
          <t xml:space="preserve">
Ka võlanõustamise järele on Saare mk-s suur nõudlus, pakkujaid ei ole. Individuaalnõustamise alla käib ka võlanõustamine - see võiks olla mobiilne e kohal kliendi juures  käia (autod soetame)
</t>
        </r>
      </text>
    </comment>
    <comment ref="B36" authorId="0" shapeId="0">
      <text>
        <r>
          <rPr>
            <b/>
            <sz val="9"/>
            <color indexed="81"/>
            <rFont val="Segoe UI"/>
            <family val="2"/>
            <charset val="186"/>
          </rPr>
          <t>Siiri Rannama:</t>
        </r>
        <r>
          <rPr>
            <sz val="9"/>
            <color indexed="81"/>
            <rFont val="Segoe UI"/>
            <family val="2"/>
            <charset val="186"/>
          </rPr>
          <t xml:space="preserve">
ka pereteraapia, perelepitus ja võlanõustamine
</t>
        </r>
      </text>
    </comment>
    <comment ref="A37" authorId="0" shapeId="0">
      <text>
        <r>
          <rPr>
            <b/>
            <sz val="9"/>
            <color indexed="81"/>
            <rFont val="Segoe UI"/>
            <family val="2"/>
            <charset val="186"/>
          </rPr>
          <t>Siiri Rannama:</t>
        </r>
        <r>
          <rPr>
            <sz val="9"/>
            <color indexed="81"/>
            <rFont val="Segoe UI"/>
            <family val="2"/>
            <charset val="186"/>
          </rPr>
          <t xml:space="preserve">
üldkulus ilmselt?</t>
        </r>
      </text>
    </comment>
    <comment ref="B37" authorId="0" shapeId="0">
      <text>
        <r>
          <rPr>
            <b/>
            <sz val="9"/>
            <color indexed="81"/>
            <rFont val="Segoe UI"/>
            <family val="2"/>
            <charset val="186"/>
          </rPr>
          <t>Siiri Rannama:</t>
        </r>
        <r>
          <rPr>
            <sz val="9"/>
            <color indexed="81"/>
            <rFont val="Segoe UI"/>
            <family val="2"/>
            <charset val="186"/>
          </rPr>
          <t xml:space="preserve">
Nõustamiseks ja täistööajaga töötajatele vajalikud ruumid, ühte renditavatest ruumidest peaks olema võimalik kasutada ka koolituste läbiviimiseks- kui ei ole, saab koolituse jaoks ruume kindlasti ka koostöös teiste asutustega tasuta?</t>
        </r>
      </text>
    </comment>
    <comment ref="B42" authorId="0" shapeId="0">
      <text>
        <r>
          <rPr>
            <b/>
            <sz val="9"/>
            <color indexed="81"/>
            <rFont val="Segoe UI"/>
            <family val="2"/>
            <charset val="186"/>
          </rPr>
          <t>Siiri Rannama:</t>
        </r>
        <r>
          <rPr>
            <sz val="9"/>
            <color indexed="81"/>
            <rFont val="Segoe UI"/>
            <family val="2"/>
            <charset val="186"/>
          </rPr>
          <t xml:space="preserve">
Võib-olla tundub suur, aga arvestasin et 2a jooksul info/ andmed muutuvad ja on vaja teha täiendavaid trükke
</t>
        </r>
      </text>
    </comment>
    <comment ref="A43" authorId="0" shapeId="0">
      <text>
        <r>
          <rPr>
            <b/>
            <sz val="9"/>
            <color indexed="81"/>
            <rFont val="Segoe UI"/>
            <family val="2"/>
            <charset val="186"/>
          </rPr>
          <t>Siiri Rannama:</t>
        </r>
        <r>
          <rPr>
            <sz val="9"/>
            <color indexed="81"/>
            <rFont val="Segoe UI"/>
            <family val="2"/>
            <charset val="186"/>
          </rPr>
          <t xml:space="preserve">
kujundus, ülalpidamine, hooldus
</t>
        </r>
      </text>
    </comment>
    <comment ref="B45" authorId="0" shapeId="0">
      <text>
        <r>
          <rPr>
            <b/>
            <sz val="9"/>
            <color indexed="81"/>
            <rFont val="Segoe UI"/>
            <family val="2"/>
            <charset val="186"/>
          </rPr>
          <t>Siiri Rannama:</t>
        </r>
        <r>
          <rPr>
            <sz val="9"/>
            <color indexed="81"/>
            <rFont val="Segoe UI"/>
            <family val="2"/>
            <charset val="186"/>
          </rPr>
          <t xml:space="preserve">
20€/h on juba hea hind. 30 €/h hind- kahtlen, kas suudaksime ka 2 a pärast jätkata sama hinna maksmist
</t>
        </r>
      </text>
    </comment>
    <comment ref="B46" authorId="0" shapeId="0">
      <text>
        <r>
          <rPr>
            <b/>
            <sz val="9"/>
            <color indexed="81"/>
            <rFont val="Segoe UI"/>
            <family val="2"/>
            <charset val="186"/>
          </rPr>
          <t>Siiri Rannama:</t>
        </r>
        <r>
          <rPr>
            <sz val="9"/>
            <color indexed="81"/>
            <rFont val="Segoe UI"/>
            <family val="2"/>
            <charset val="186"/>
          </rPr>
          <t xml:space="preserve">
Et säilitada tugiisikuga saavutatud tulemust on tugigrupid (KOV-des) väga vajalikud. Arvestasin ka seda et kui kumbagi teenust (individuaalset või gruppi) vähem teeme saab ridadelt summat teenuste vahel ringi tõsta. Kui läheb projekti SOL-le müümiseks - sõnum vallajuhile on, et tuleb sinu valda sinu territooriumile - ainult inimesed vaja kokku saada, muu teeb teenusepakkuja. SOL-le peaksimegi müüma erinevaid nõustamisteenuseid 
</t>
        </r>
      </text>
    </comment>
    <comment ref="B58" authorId="0" shapeId="0">
      <text>
        <r>
          <rPr>
            <b/>
            <sz val="9"/>
            <color indexed="81"/>
            <rFont val="Segoe UI"/>
            <family val="2"/>
            <charset val="186"/>
          </rPr>
          <t>Siiri Rannama:</t>
        </r>
        <r>
          <rPr>
            <sz val="9"/>
            <color indexed="81"/>
            <rFont val="Segoe UI"/>
            <family val="2"/>
            <charset val="186"/>
          </rPr>
          <t xml:space="preserve">
Vajaduse ja rahastuse vahe
</t>
        </r>
      </text>
    </comment>
  </commentList>
</comments>
</file>

<file path=xl/comments4.xml><?xml version="1.0" encoding="utf-8"?>
<comments xmlns="http://schemas.openxmlformats.org/spreadsheetml/2006/main">
  <authors>
    <author>Anneli R</author>
  </authors>
  <commentList>
    <comment ref="B71" authorId="0" shapeId="0">
      <text>
        <r>
          <rPr>
            <b/>
            <sz val="9"/>
            <color indexed="81"/>
            <rFont val="Segoe UI"/>
            <family val="2"/>
            <charset val="186"/>
          </rPr>
          <t>Anneli R:</t>
        </r>
        <r>
          <rPr>
            <sz val="9"/>
            <color indexed="81"/>
            <rFont val="Segoe UI"/>
            <family val="2"/>
            <charset val="186"/>
          </rPr>
          <t xml:space="preserve">
Vajaduse ja rahastuse vahe</t>
        </r>
      </text>
    </comment>
  </commentList>
</comments>
</file>

<file path=xl/comments5.xml><?xml version="1.0" encoding="utf-8"?>
<comments xmlns="http://schemas.openxmlformats.org/spreadsheetml/2006/main">
  <authors>
    <author>Anneli R</author>
  </authors>
  <commentList>
    <comment ref="B65" authorId="0" shapeId="0">
      <text>
        <r>
          <rPr>
            <b/>
            <sz val="9"/>
            <color indexed="81"/>
            <rFont val="Segoe UI"/>
            <family val="2"/>
            <charset val="186"/>
          </rPr>
          <t>Anneli R:</t>
        </r>
        <r>
          <rPr>
            <sz val="9"/>
            <color indexed="81"/>
            <rFont val="Segoe UI"/>
            <family val="2"/>
            <charset val="186"/>
          </rPr>
          <t xml:space="preserve">
Vajaduse ja rahastuse vahe</t>
        </r>
      </text>
    </comment>
  </commentList>
</comments>
</file>

<file path=xl/comments6.xml><?xml version="1.0" encoding="utf-8"?>
<comments xmlns="http://schemas.openxmlformats.org/spreadsheetml/2006/main">
  <authors>
    <author>Anneli R</author>
  </authors>
  <commentList>
    <comment ref="B67" authorId="0" shapeId="0">
      <text>
        <r>
          <rPr>
            <b/>
            <sz val="9"/>
            <color indexed="81"/>
            <rFont val="Segoe UI"/>
            <family val="2"/>
            <charset val="186"/>
          </rPr>
          <t>Anneli R:</t>
        </r>
        <r>
          <rPr>
            <sz val="9"/>
            <color indexed="81"/>
            <rFont val="Segoe UI"/>
            <family val="2"/>
            <charset val="186"/>
          </rPr>
          <t xml:space="preserve">
Vajaduse ja rahastuse vahe</t>
        </r>
      </text>
    </comment>
  </commentList>
</comments>
</file>

<file path=xl/comments7.xml><?xml version="1.0" encoding="utf-8"?>
<comments xmlns="http://schemas.openxmlformats.org/spreadsheetml/2006/main">
  <authors>
    <author>Anneli R</author>
  </authors>
  <commentList>
    <comment ref="B59" authorId="0" shapeId="0">
      <text>
        <r>
          <rPr>
            <b/>
            <sz val="9"/>
            <color indexed="81"/>
            <rFont val="Segoe UI"/>
            <family val="2"/>
            <charset val="186"/>
          </rPr>
          <t>Anneli R:</t>
        </r>
        <r>
          <rPr>
            <sz val="9"/>
            <color indexed="81"/>
            <rFont val="Segoe UI"/>
            <family val="2"/>
            <charset val="186"/>
          </rPr>
          <t xml:space="preserve">
Vajaduse ja rahastuse vahe</t>
        </r>
      </text>
    </comment>
  </commentList>
</comments>
</file>

<file path=xl/comments8.xml><?xml version="1.0" encoding="utf-8"?>
<comments xmlns="http://schemas.openxmlformats.org/spreadsheetml/2006/main">
  <authors>
    <author>Anneli</author>
    <author>Anneli R</author>
  </authors>
  <commentList>
    <comment ref="B36" authorId="0" shapeId="0">
      <text>
        <r>
          <rPr>
            <b/>
            <sz val="9"/>
            <color indexed="81"/>
            <rFont val="Tahoma"/>
            <family val="2"/>
            <charset val="186"/>
          </rPr>
          <t>Anneli:</t>
        </r>
        <r>
          <rPr>
            <sz val="9"/>
            <color indexed="81"/>
            <rFont val="Tahoma"/>
            <family val="2"/>
            <charset val="186"/>
          </rPr>
          <t xml:space="preserve">
https://pood.elion.ee/productInfo/24/sulearvuti-dell-latitude-e5550/CA019LE5550EE?filter=806-5181</t>
        </r>
      </text>
    </comment>
    <comment ref="B38" authorId="0" shapeId="0">
      <text>
        <r>
          <rPr>
            <b/>
            <sz val="9"/>
            <color indexed="81"/>
            <rFont val="Tahoma"/>
            <family val="2"/>
          </rPr>
          <t>Anneli:</t>
        </r>
        <r>
          <rPr>
            <sz val="9"/>
            <color indexed="81"/>
            <rFont val="Tahoma"/>
            <family val="2"/>
          </rPr>
          <t xml:space="preserve">
https://pood.elion.ee/productInfo/24/sulearvuti-dell-inspiron-15-5000-(5551)/272618146?filter=806-5181</t>
        </r>
      </text>
    </comment>
    <comment ref="B39" authorId="0" shapeId="0">
      <text>
        <r>
          <rPr>
            <b/>
            <sz val="9"/>
            <color indexed="81"/>
            <rFont val="Tahoma"/>
            <family val="2"/>
            <charset val="186"/>
          </rPr>
          <t>Anneli:</t>
        </r>
        <r>
          <rPr>
            <sz val="9"/>
            <color indexed="81"/>
            <rFont val="Tahoma"/>
            <family val="2"/>
            <charset val="186"/>
          </rPr>
          <t xml:space="preserve">
http://www.dell.com/us/p/inspiron-24-3459-aio/pd?oc=fdcwors409s&amp;model_id=inspiron-24-3459-aio</t>
        </r>
      </text>
    </comment>
    <comment ref="B42" authorId="0" shapeId="0">
      <text>
        <r>
          <rPr>
            <b/>
            <sz val="9"/>
            <color indexed="81"/>
            <rFont val="Tahoma"/>
            <family val="2"/>
            <charset val="186"/>
          </rPr>
          <t>Anneli:</t>
        </r>
        <r>
          <rPr>
            <sz val="9"/>
            <color indexed="81"/>
            <rFont val="Tahoma"/>
            <family val="2"/>
            <charset val="186"/>
          </rPr>
          <t xml:space="preserve">
Ekraan: https://pood.elion.ee/productInfo/28/28-led-monitor-samsung-lu28e590ds/LU28E590DS/EN
Arvuti:
https://pood.elion.ee/productInfo/25/lauaarvuti-dell-alienware-x51-r3/272598426_ACME?filter=972-16802_972-4795
Videokonverentsisüsteem: https://www.overall.ee/tootekataloog/Konverentsisusteem-Emblaze-VCON-HD600-PT-Vivotek.aspx?id=171646&amp;pid=1794
Kõlarisüsteem: https://www.euronics.ee/t/62372/arvutikolarid/digitaalne-2-1-kolarisusteem-gxt-638-trust/19755
Mikrofon:
http://soundium.ee/blue-yeti
Ekraanilaud 
http://www.on24.ee/sisustus/kapid_kummutid_riiulid/sektsioonid_tv-alused/79584</t>
        </r>
      </text>
    </comment>
    <comment ref="B46" authorId="0" shapeId="0">
      <text>
        <r>
          <rPr>
            <b/>
            <sz val="9"/>
            <color indexed="81"/>
            <rFont val="Tahoma"/>
            <family val="2"/>
            <charset val="186"/>
          </rPr>
          <t xml:space="preserve">Anneli:
</t>
        </r>
        <r>
          <rPr>
            <sz val="9"/>
            <color indexed="81"/>
            <rFont val="Tahoma"/>
            <family val="2"/>
          </rPr>
          <t>Diivan: http://www.on24.ee/sisustus/pehme_m%C3%B6%C3%B6bel/diivanid/89287
Diivanilaud: http://www.on24.ee/sisustus/lauad_toolid/diivani_serveerimislauad/2329</t>
        </r>
        <r>
          <rPr>
            <b/>
            <sz val="9"/>
            <color indexed="81"/>
            <rFont val="Tahoma"/>
            <family val="2"/>
            <charset val="186"/>
          </rPr>
          <t xml:space="preserve">
</t>
        </r>
        <r>
          <rPr>
            <sz val="9"/>
            <color indexed="81"/>
            <rFont val="Tahoma"/>
            <family val="2"/>
            <charset val="186"/>
          </rPr>
          <t xml:space="preserve">
Vaip: http://www.on24.ee/sisustus/kodusisustus/vaibad/74043?gr_id=74043&amp;utm_medium=www&amp;viim=undefined
</t>
        </r>
      </text>
    </comment>
    <comment ref="B57" authorId="1" shapeId="0">
      <text>
        <r>
          <rPr>
            <b/>
            <sz val="9"/>
            <color indexed="81"/>
            <rFont val="Segoe UI"/>
            <family val="2"/>
            <charset val="186"/>
          </rPr>
          <t>Anneli R:</t>
        </r>
        <r>
          <rPr>
            <sz val="9"/>
            <color indexed="81"/>
            <rFont val="Segoe UI"/>
            <family val="2"/>
            <charset val="186"/>
          </rPr>
          <t xml:space="preserve">
Vajaduse ja rahastuse vahe</t>
        </r>
      </text>
    </comment>
  </commentList>
</comments>
</file>

<file path=xl/sharedStrings.xml><?xml version="1.0" encoding="utf-8"?>
<sst xmlns="http://schemas.openxmlformats.org/spreadsheetml/2006/main" count="770" uniqueCount="366">
  <si>
    <t>Rahaline maht</t>
  </si>
  <si>
    <t>Riskide maandus</t>
  </si>
  <si>
    <t>Rolli kirjeldus</t>
  </si>
  <si>
    <t xml:space="preserve">RESSURSSID -  vajalikud kompetentsid, vahendid </t>
  </si>
  <si>
    <t>Vajadus</t>
  </si>
  <si>
    <t>Rahaline maht (hinnanguline)</t>
  </si>
  <si>
    <t>Summa kokku</t>
  </si>
  <si>
    <t>POTENTSIAALSED RAHASTAJAD</t>
  </si>
  <si>
    <t>Rahastajad</t>
  </si>
  <si>
    <t>Eeldatatav summa</t>
  </si>
  <si>
    <t>Kavandatav rahastamisvahend/potentsiaalse rahastamise iseloom</t>
  </si>
  <si>
    <t>Kontroll:</t>
  </si>
  <si>
    <t>ARENDUSTEGEVUSE  NIMETUS</t>
  </si>
  <si>
    <t>TEENUS või TEENUSED,
 mida arendustegevusega toetatakse</t>
  </si>
  <si>
    <t>ARENDUSTEGEVUSE PIIRKOND</t>
  </si>
  <si>
    <t>ARENDUSTEGEVUSE  LÜHIKIRJELDUS</t>
  </si>
  <si>
    <t>Arendustegevuse partnerid</t>
  </si>
  <si>
    <t xml:space="preserve">Maht </t>
  </si>
  <si>
    <t>Ajavahemik</t>
  </si>
  <si>
    <t>ARENDUSTEGEVUSE  MÕÕDIK  (kirjeldus, baastase, sihttase)</t>
  </si>
  <si>
    <t>ARENDUSTEGEVUSE  EESMÄRK</t>
  </si>
  <si>
    <t>Tegevuse nimetus</t>
  </si>
  <si>
    <t>Elluviija ja partnerid</t>
  </si>
  <si>
    <t>Kavandatavad rahastamisvahendid</t>
  </si>
  <si>
    <t>Arendustegevused tööle saamist toetavate sotsiaalhoolekande teenuste arendamiseks</t>
  </si>
  <si>
    <t>KAVA koostamises osalenud organisatsioonide esindajad</t>
  </si>
  <si>
    <t xml:space="preserve">Koostaja </t>
  </si>
  <si>
    <t>Tegevuste aluseks olev maakondlik arendusdokument</t>
  </si>
  <si>
    <t>Eesmärk</t>
  </si>
  <si>
    <t>Tegevuse riskid</t>
  </si>
  <si>
    <t>NB! Tabel saab valmida koostööseminaride ja -koosolekute tulemusena</t>
  </si>
  <si>
    <t>teenusepakkuja</t>
  </si>
  <si>
    <t>muu mööbel (toolid, lauad jne)</t>
  </si>
  <si>
    <t>koduhooldustöötajate tööriided/sisetööd</t>
  </si>
  <si>
    <t>koduhooldustöötajate tööriided /välitööd</t>
  </si>
  <si>
    <t>tegevusjuhendajate tööriietus</t>
  </si>
  <si>
    <t>termokastid</t>
  </si>
  <si>
    <t>transporttermosed</t>
  </si>
  <si>
    <t>puhastusvahendite komplekt</t>
  </si>
  <si>
    <t>voodipesu</t>
  </si>
  <si>
    <t>tegelusmaterjalid</t>
  </si>
  <si>
    <t>abivahendid toimetuleku soodustamiseks</t>
  </si>
  <si>
    <t>teraapiatuba</t>
  </si>
  <si>
    <t>Töötasud</t>
  </si>
  <si>
    <t>töötasu koduhooldajatele</t>
  </si>
  <si>
    <t>töötasu hoolekandetöötajatele/tegevusjuhendajatele</t>
  </si>
  <si>
    <t>töötasu füsioterapeudile</t>
  </si>
  <si>
    <t>Muud kulud</t>
  </si>
  <si>
    <t>Sõiduauto kasutusrent</t>
  </si>
  <si>
    <t>päevahooldusel olevate klientide arv</t>
  </si>
  <si>
    <t>baastase 0 - sihttase10</t>
  </si>
  <si>
    <t>intervallhooldusel olevate klientide arv</t>
  </si>
  <si>
    <t>koduhooldusklientide arv</t>
  </si>
  <si>
    <t>Teavitustöö, edulugude levitamine, teenuse laialdane tutvustus</t>
  </si>
  <si>
    <t>Vald panustab, et tagada konkurentsivõimeline töötasu</t>
  </si>
  <si>
    <t>Päeva- ja intervallhooldus Saaremaal puuduvad, piiratud mahus on teenus olemas vaid Muhus. Piirkonna koduhooldusteenuse ümberkorraldamine uue ühinenud valla vajadustele ja kvaliteedinõuetele vastavaks nõuab täiendavaid ressursse</t>
  </si>
  <si>
    <t>päevahoid, intervallhooldus, koduhooldus ja -õendus, tugiisikuteenus, transporditeenus, virtuaalhooldusteenus</t>
  </si>
  <si>
    <t>baastase 10 - sihttase 35</t>
  </si>
  <si>
    <t>1.01.2018-31. 12. 2019</t>
  </si>
  <si>
    <t>1.01.2018-31.12. 2019</t>
  </si>
  <si>
    <t>baastase 0 - sihttase 10</t>
  </si>
  <si>
    <t>töötasu koduõele</t>
  </si>
  <si>
    <t>töötasu tugiisikule</t>
  </si>
  <si>
    <t>1.01.2018-31.12.2019</t>
  </si>
  <si>
    <t>15% üldkulu + IT tugi</t>
  </si>
  <si>
    <t>Ei leita füsioterapeuti, koduõde</t>
  </si>
  <si>
    <t>20 funktsionaalvoodit</t>
  </si>
  <si>
    <t xml:space="preserve">Päevahoolduse teenusele ei ole esialgu piisavalt soovijaid, sest seda teenust ei ole Saaremaal eelnevalt olnud. Teenus on loodud Muhus alles mõned aastad tagasi, kuna see on Leisi piirkonnast piisavalt kaugel, siis ei ole seda  inimesed kasutanud. </t>
  </si>
  <si>
    <t>Leisi valla Pärsama hooldekodu baasil kujuneb välja sotsiaalhoolekande teenuseid pakkuv piirkondlik keskus, kuhu kuuluvad lähemal asuvad vallad, aga teatud teenuste puhul on vajadus ka ülemaakondlikuks teenuseks. Kuna Pärsama hooldekodu kohtadele on järjekord, siis ei ole otstarbekas arendada päeva- ja intervallhooldust hooldekodukohtade vähenamise arvelt. Vald on otsustanud lahendada ruumiprobleemid juurdeehitusega, mis peaks valmima 2017. aasta lõpuks. Alates 2018. aasta algusest algavad arendustegevused sotsiaalvaldkonna piirkondlike teenuste osas, sh päeva- ja intervallhooldus ja koduhooldus. Lisaks on vajalik integreerida teatud mahus ka tugiisikute teenus.</t>
  </si>
  <si>
    <t>virtuaalhooldustehnika, arvuti ja televiisor</t>
  </si>
  <si>
    <t>ESF</t>
  </si>
  <si>
    <t>Pärsama hooldekodu poolt pakutavate teenuste arendamine piirkondlikele vajadustele vastavaks</t>
  </si>
  <si>
    <t>Mustjala vald</t>
  </si>
  <si>
    <t>Valjala vald</t>
  </si>
  <si>
    <t>Pihtla vald</t>
  </si>
  <si>
    <t>Orissaare vald</t>
  </si>
  <si>
    <t>lepingupartner ja omafinantseeringu tagaja</t>
  </si>
  <si>
    <t>Leisi vald koostöös teiste piirkonna valdadega</t>
  </si>
  <si>
    <t>ratastoolid</t>
  </si>
  <si>
    <t>Hoolduskoormusega inimeste koormuse vähendamine ja nende võimalus osaleda aktiivselt tööturul. Tagatakse hoolekandeteenuste parem kättesaadavus ja seeläbi suureneb teenust saavate inimeste hulk, tekivad võimalused erinevateks tegelusteks ja arenguks.</t>
  </si>
  <si>
    <t>NB! Erinevate teenuste kalkulatsioonide koostamiseks tuleb seda töölehte paljundada</t>
  </si>
  <si>
    <t>päevahooldus, intervallhooldus, koduhooldus</t>
  </si>
  <si>
    <t>Päeva- ja intervallhooldus Saaremaal puuduvad, piiratud mahus on teenus olemas vaid Muhus. Koduhooldusteenuse ümberkorraldamine uue ühinenud valla vajadustele ja kvaliteedinõuetele vastavaks nõuab täiendavaid ressursse</t>
  </si>
  <si>
    <t>baastase 0 - sihttase 5</t>
  </si>
  <si>
    <t>baastase 35 - sihttase 51</t>
  </si>
  <si>
    <t>SA Lääne-Saare hoolekanne</t>
  </si>
  <si>
    <t>Kuressaare linn</t>
  </si>
  <si>
    <t>Külgnevad KOV-id</t>
  </si>
  <si>
    <t>1.09.2016-31. aug 2018</t>
  </si>
  <si>
    <t>15% üldkulu</t>
  </si>
  <si>
    <t>Lääne-Saare vald</t>
  </si>
  <si>
    <t xml:space="preserve">Päevahoolduse teenusele ei ole esialgu piisavalt soovijaid, sest seda teenust ei ole Saaremaal eelnevalt olnud. Teenus on loodud Muhus alles mõned aastad tagasi, kuna see on Kuressaarest piisavalt kaugel, siis ei ole seda Kuressaare ja Lääne-Saare inimesed kasutanud. </t>
  </si>
  <si>
    <t>Ei leita füsioterapeuti</t>
  </si>
  <si>
    <t>Õigeaegselt ei käivitu maja esimene etapp (30 hooldekodu kohta I korrusel)</t>
  </si>
  <si>
    <t>Kuna majas on erinevad sektsioonid on tegelikult võimalik käivitada ka ainult intervall ja päeva hoolduse sektsioon eraldi</t>
  </si>
  <si>
    <t>Klientide maksejõuetus</t>
  </si>
  <si>
    <t>Invabuss sotsiaaltranspordiks</t>
  </si>
  <si>
    <t>raam</t>
  </si>
  <si>
    <t>2 bussis, haigla päevahoiule ja intervallhooldusele 8</t>
  </si>
  <si>
    <t>rulaatorid</t>
  </si>
  <si>
    <t>pesuraam</t>
  </si>
  <si>
    <t>?</t>
  </si>
  <si>
    <t>funktsionaalsed voodid intervallhooldusele</t>
  </si>
  <si>
    <t>tavavoodid päevahoiule</t>
  </si>
  <si>
    <t>muu mööbel (diivan, toolid, lauad, kapid jms)</t>
  </si>
  <si>
    <t>hoiutöötajate tööriided</t>
  </si>
  <si>
    <t>3  töötajat päevahoiule, 5 inimest intervallhooldusele</t>
  </si>
  <si>
    <t>arvutid</t>
  </si>
  <si>
    <t>televiisor</t>
  </si>
  <si>
    <t>käibevara ja tegelusvahendid (voodipesu, nõud jms)</t>
  </si>
  <si>
    <t>telefonid</t>
  </si>
  <si>
    <t xml:space="preserve">häirenupusüsteem klientidele </t>
  </si>
  <si>
    <t>töötasu hoolekandetöötajatele</t>
  </si>
  <si>
    <t>töötasu bussijuhile</t>
  </si>
  <si>
    <t>8 töötajat 24 kuud</t>
  </si>
  <si>
    <t>24 kuud</t>
  </si>
  <si>
    <t>Töötajate koolitus</t>
  </si>
  <si>
    <t>Ruumide remont</t>
  </si>
  <si>
    <t>tõstuk</t>
  </si>
  <si>
    <t>Koduhooldus, ööpäevaringne hooldus kliendi kodus</t>
  </si>
  <si>
    <t>töötasu koduhooldajatele, kes töötavad kliendi kodus ööpäevaringselt</t>
  </si>
  <si>
    <t>töötasu koduhooldajtele</t>
  </si>
  <si>
    <t>koduhooldustöötajate tööriided/sisetööd ja välistööd</t>
  </si>
  <si>
    <t>koolitus</t>
  </si>
  <si>
    <t>kaasaskantav voodi, voodipesu ja esmaabitarvete komplekt, puhastustarvete komplekt, hoodustarvikud ja mobiiltelefon koduhooldajale</t>
  </si>
  <si>
    <t>jalgratas</t>
  </si>
  <si>
    <t>töönurga/kontorinurga sisustus</t>
  </si>
  <si>
    <t>toidutranspordinõud</t>
  </si>
  <si>
    <t>teavitusmaterjal</t>
  </si>
  <si>
    <t>invatarvikud koduhooldusteenuse osutamiseks</t>
  </si>
  <si>
    <t>1.01.2017-31. 12 2018</t>
  </si>
  <si>
    <t>Kuressaare linn ja selle lähiümbrus</t>
  </si>
  <si>
    <t>Hoolduskoormusega inimeste koormuse vähendamine ja nende võimalus osaleda aktiivselt tööturul kasutades koduhooldusteenust, mida saab kasutada ka ööpäevaringselt. Teenuse rakendamine toetab inimeste pikemaajalist kodus toimetulekut ja vähendab olulisel määral hooldekodude järjekordi maakonnas.</t>
  </si>
  <si>
    <t>koduhooldusel olevate klientide arv</t>
  </si>
  <si>
    <t>Koduhoolduse osas on senini puudunud teenus, mis toetaks inimese võimalikult pikaajalist iseseisvat toimetulekut kodus ja võimaldaks hoolduskoormusega inimestel käia tööl, mis nõuavad vahetustega või ka lähetustega töötamist. Teenust osutatakse kliendi kodus ööpäevaringselt.</t>
  </si>
  <si>
    <t>Ööpäevaringne koduhooldus kliendi kodus</t>
  </si>
  <si>
    <t>projekti esitaja ja osaline rahastaja</t>
  </si>
  <si>
    <t>Potentsiaalne sisseostetav teenus, peale haldusreformi laieneb teenus kogu maakonnale</t>
  </si>
  <si>
    <t>Külgnevad KOV-id ?</t>
  </si>
  <si>
    <t>baastase 0 - sihttase 100</t>
  </si>
  <si>
    <t>baastase 148 - sihttase 350</t>
  </si>
  <si>
    <t xml:space="preserve">Lisaks tavapärasele koduhooldusele arendatakse välja maakonna jaoks täiesti uus teenus- ööpäevaringne hooldus kliendi kodus. Projekti toel tehakse teenuse arendamiseks vajaminevad soetused ja tagatakse töötasu kahe esimese aasta jooksul. Teenusel on potentsiaali areneda ülemaakondlikuks. </t>
  </si>
  <si>
    <t>Ööpäevaringne koduhooldus on esialgu tundmatu teenus ja on vaja teha teavitustööd, et see teenus klientide poolt kasutusele võetakse</t>
  </si>
  <si>
    <t>Eelnevalt on kaardistatud potentsiaalsed kliendid ja neid on eelteavitatud</t>
  </si>
  <si>
    <t>Usaldus teenuse ja seda pakkuva töötaja suhtes</t>
  </si>
  <si>
    <t>Vajalik töötajate koolitus ja hoolikalt valida sobivaid inimesi vastavalt isikuomadustele</t>
  </si>
  <si>
    <t>Kodus pakutava teenuse osas on suurem nõudlus kui projektiga planeeritud tegevused suudavad tagada</t>
  </si>
  <si>
    <t>Liiga palju kliente võib tekitada olukorra, mis kahjustab teenuse kvaliteeti</t>
  </si>
  <si>
    <t>Jälgida klietide arvu ja mitte planeerida üle suutlikuse piiri</t>
  </si>
  <si>
    <t>Rõhutada kvaliteedile, pidev koolitus ja arendustöö</t>
  </si>
  <si>
    <t>Kuressaare Haigla hooldekodu baasil päeva- ja intervallhoolduse arendus</t>
  </si>
  <si>
    <t>päevahooldus, intervallhooldus</t>
  </si>
  <si>
    <t>Hoolduskoormusega inimeste koormuse vähendamine ja nende võimalus osaleda aktiivselt tööturul kasutades oma lähedaste osas päeva- ja intervallhooldusteenust</t>
  </si>
  <si>
    <t xml:space="preserve">Päeva- ja intervallhooldus Saaremaal puuduvad, piiratud mahus on teenus olemas vaid Muhus. Vajadus nende teenuste järgi on märkimisväärselt suur just Kuressaares ja selle lähiümbruses, kus asuvad enamus töökohti ja kuhu just seetõttu soovitakse oma lähedane teenusele tuua. </t>
  </si>
  <si>
    <t>baastase 0 - sihttase100</t>
  </si>
  <si>
    <t>1.01.2017-31.12 2018</t>
  </si>
  <si>
    <t>baastase 0 - sihttase 80</t>
  </si>
  <si>
    <t>SA Kuressaare Haigla hooldekodu</t>
  </si>
  <si>
    <t>projekti esitaja ja rahastaja</t>
  </si>
  <si>
    <t>kaasrahastajad, teenuse tellijad</t>
  </si>
  <si>
    <t>Teavitustöö, edulugude levitamine, teenuse laialdane tutvustus, meedia kajastused</t>
  </si>
  <si>
    <t xml:space="preserve">Päevahooldus- ja intervallhoolduse teenusele ei ole esialgu piisavalt soovijaid, sest seda teenust ei ole Saaremaal eelnevalt olnud. Teenus on loodud Muhus alles mõned aastad tagasi, kuna see on Kuressaarest piisavalt kaugel, siis ei ole seda Kuressaare ja Lääne-Saare inimesed kasutanud. </t>
  </si>
  <si>
    <t>Hooldekodudesse on jätkuvalt järjekorrad ja kõik olemasolevad ressursid soovitakse panna just sellesse teenusesse</t>
  </si>
  <si>
    <t>Projektist tulenev sihtotstarve tuleb säilitada</t>
  </si>
  <si>
    <t>TEENUS või TEENUSED,
 mida arendus-
tegevusega toetatakse</t>
  </si>
  <si>
    <t>Saare maakond</t>
  </si>
  <si>
    <t xml:space="preserve">MTÜ Uus Elujõud arendab välja maakonna vajadusi rahuldava tugiisikute võrgustiku ja tugiteenuste süsteemi. Kohalikel omavalitsustel saab olema kvaliteetset teenust pakkuv partner, kellele teenuse pakkumine delegeerida või kellelt vajadusel seda teenust osta. 
Projekti käigus tehakse vajalikud soetused kvaliteetse teenuse pakkumiseks, leitakse sobivad inimesed, neid koolitatakse ja arendatakse. 
Kaugemas perspektiivis peaks tugiisikute teenusega koos olema saadaval üha enam nõustamisteenuseid. Vastavalt vajadusele saab lisada teenuseid seoses pagulastega või sisserännanutega, kes samuti vajavad sarnast teenust.
Sihtgrupi leidmine ja teenuse käivitamine toimuvad koostöös kohalike omavalitsustega. Vastavalt kohalike omavalitsuste soovidele ja vajadustele viiakse läbi erinevaid grupinõustamisi  ja tugitegevusi, et toetada erinevaid kliendirühmi, sh lapsevanemad, paljulapselised pered, üksikvanemad, töötud, puudega inimesed jne. Teatud perioodi järel viiakse läbi tugiisikute supervisoon-koolitus.
</t>
  </si>
  <si>
    <t>MTÜ Uus Elujõud</t>
  </si>
  <si>
    <t xml:space="preserve">Tugiisikuteenuste süsteemi arendamine ja teenuse pakkumine (sh individuaalne ja grupiviisiline), teavitus
Maakonnasisese tugiisikute võrgustiku hoidmine ja arendamine
Üleriigiline koostöö ja võrgustumine
Koolituste korraldamine
Supervisiooni korraldamine
Supervisiooniteenuse korraldamine
Koostöö kohalike omavalitsustega, tagasisidestus sotsiaaltöötajatele
</t>
  </si>
  <si>
    <t>Kohalikud omavalitsused</t>
  </si>
  <si>
    <t xml:space="preserve">Teenust vajavate perede ja klientide kaardistamine
Vajaliku info vahendamine
Lepingute sõlmimine teenuse pakkujaga 
Pidev koostöö teenuse pakkujaga sihtgrupi paremaks toetamiseks
Projekti kaasfinantseerimine ja teenuse eest tasumine vastavalt lepingule
</t>
  </si>
  <si>
    <t>MTÜ Eesti Praktilise Peretöö Liit (koondab üle Eesti 11 tegiteenustega tegelevat MTÜ-d - seltsinglased)</t>
  </si>
  <si>
    <t xml:space="preserve">Üleriigiline koostöö ja võrgustumine teenuse parema pakkumise eesmärgil
Jagatud kompetentsus, ühised koolitused ja supervisioon
</t>
  </si>
  <si>
    <t>Aja-
vahemik</t>
  </si>
  <si>
    <t>Projektijuhi töötasu koos maksudega</t>
  </si>
  <si>
    <t>aug 16-
juuli 18</t>
  </si>
  <si>
    <t>2 tugiisiku töötasu koos maksudega</t>
  </si>
  <si>
    <t>24 kuud, ühe töötaja kohta brutopalk 1000X1,338=32112</t>
  </si>
  <si>
    <t>Tugiisikute koolitus</t>
  </si>
  <si>
    <t xml:space="preserve">Kokku 120 tundi  baaskoolitust (1 gr 22 in) x 70€/tund= 8400€
</t>
  </si>
  <si>
    <t>Täiendkoolitused</t>
  </si>
  <si>
    <t>60 tundi x 1 gr (kuni 24 inimest) x 60 eurot/tund</t>
  </si>
  <si>
    <t>Supervisioon-koolitus tugiiskutele</t>
  </si>
  <si>
    <t>10 supervisiooni (400 eur kord)</t>
  </si>
  <si>
    <t>Klientide individuaalnõustamine</t>
  </si>
  <si>
    <t>1000 tundi aastas a´30 eurot/tund x2 aastat (erinevad nõustamised - juriidiline, võlanõustamine, psühholoogiline  jne)</t>
  </si>
  <si>
    <t>Koolituste ja supervisiooniga seotud ruumi rent ja toitlustamine koolitustel</t>
  </si>
  <si>
    <t>60 tundi koolitust`ja 10 supervisiooni</t>
  </si>
  <si>
    <t>sõiduauto</t>
  </si>
  <si>
    <t>2 autot kasutusrendi lepinguga.</t>
  </si>
  <si>
    <t>arvutid ja tarkvara</t>
  </si>
  <si>
    <t>3 arvutit vajaliku tarkvaraga</t>
  </si>
  <si>
    <t>kontorikombain (printer, skanner jne)</t>
  </si>
  <si>
    <t>1 korralik kontorikombain võrgus</t>
  </si>
  <si>
    <t>3 (2 mobiiltelefoni, üks lauatelefon)</t>
  </si>
  <si>
    <t>Teavitusmaterjalid (infobrošüürid, flaierid jne)</t>
  </si>
  <si>
    <t>3 erinevat toodet</t>
  </si>
  <si>
    <t>koduleht</t>
  </si>
  <si>
    <r>
      <t xml:space="preserve">1 koduleht, </t>
    </r>
    <r>
      <rPr>
        <i/>
        <sz val="11"/>
        <rFont val="Calibri"/>
        <family val="2"/>
        <charset val="186"/>
        <scheme val="minor"/>
      </rPr>
      <t>mis koondab ka KOV-de info (ja lingib KOV-de leheküljed)</t>
    </r>
  </si>
  <si>
    <t xml:space="preserve">mööbel </t>
  </si>
  <si>
    <t>(vajalik diivan, mis võimaldab ka pikali olekut, ema-lapse nurk jms</t>
  </si>
  <si>
    <r>
      <t xml:space="preserve">Käsunduslepingu alusel pakutav  teenus </t>
    </r>
    <r>
      <rPr>
        <i/>
        <sz val="11"/>
        <color theme="4"/>
        <rFont val="Calibri"/>
        <family val="2"/>
        <charset val="186"/>
        <scheme val="minor"/>
      </rPr>
      <t>(Saare mk KOV-des)</t>
    </r>
  </si>
  <si>
    <t>tugiisiku teenus 1000 tundi aastas hinnaga 20 eur tund kahe aasta jooksul</t>
  </si>
  <si>
    <t>Tugigrupid toimetuleku-probleemidega klientidele 1 grupp kestab 5 kuud ja selles osaleb kuni 15 inimest. Tugigrupp koguneb 1 kord nädalas. Sisaldab grupijuhi töötasu, lektorite tasu, toitlustamist ja koolitusmaterjale</t>
  </si>
  <si>
    <t>30 gruppi (kestusega 5 kuud) maksumusega 3000 eurot/grupp</t>
  </si>
  <si>
    <t>SOL /KOV-id</t>
  </si>
  <si>
    <r>
      <t xml:space="preserve">Ei leita piisavalt sobivaid tugiisikuid </t>
    </r>
    <r>
      <rPr>
        <i/>
        <sz val="11"/>
        <rFont val="Calibri"/>
        <family val="2"/>
        <charset val="186"/>
        <scheme val="minor"/>
      </rPr>
      <t>(vanus, eelnev kogemus, isikuomadused)</t>
    </r>
  </si>
  <si>
    <t xml:space="preserve">Koolitatakse välja tugisikutööks sobivad inimesed, kellel on kogemusi pedagoogilises või sotsiaalvaldkonnas. Sobivate inimeste leidmisel tehakse koostööd kohalike omavalitsustega ja töötukassaga. </t>
  </si>
  <si>
    <t>Sihtgrupp ei ole valmis teenust vastu võtma</t>
  </si>
  <si>
    <t>Isiklik lähenemine, grupinõustamised jm tugitegevused erinevatele potentsiaalsetele kliendigruppidele, teavitusmaterjalid, nende levitamine, teavitustöö erinevaid kanaleid kasutades</t>
  </si>
  <si>
    <t>Projektimeeskonnal puudub pikaajaline praktiline kogemus</t>
  </si>
  <si>
    <t>kaasatakse Sa Dharma ja Eesti Praktilise Peretöö Liit teenuste käivitamiseks. MTÜ Uus Elujõud on Eesti Praktilise Peretöö Liidu liige ja rakendab Euroopa Sotsiaalteenuste  kvaliteedijuhtimise süsteemi EQUASS</t>
  </si>
  <si>
    <t>Kohalikud omavalitsused ei ole motiveeritud teenuseid tellima</t>
  </si>
  <si>
    <t>Projektiperioodi jooksul analüüsitakse koostöös kohalike omavalitsustega nende vajadusi ja arendatakse teenused välja vastavalt iga KOV-i vajadusele, KOV on kohustatud teenust pakkuma ja eelistab kõrgekvaliteedilist teenust</t>
  </si>
  <si>
    <t>Töölesaamist toetavate tugiteenuste arendamine</t>
  </si>
  <si>
    <t>Sotsiaaltransporditeenus Saare maakonnas</t>
  </si>
  <si>
    <t xml:space="preserve">Sotsiaaltransporditeenuse pakkumisega kogu Saare maakonna ulatuses tegeleb Saaremaa Puuetega Inimeste Koda MTÜ (edaspidi SPIK). 2015. aasta lõpus soetati invabuss, olemas on ka üks sõiduauto. Käesoleva projekti raames on plaanis arendada teenus kompekselt välja, palgata vajalikud töötajad ja soetada täiendavad vahendid, mis toetavad teenuse pakkumist. Dispetšerina plaanitakse võtta tööle nägemispuudega inimene, projekti toel soetatakse selleks kõik vajalik. 
Baastase: 245 klienti- Sihttase: 600 klienti
</t>
  </si>
  <si>
    <t>SPIK arendab välja maakonna vajadusi rahuldava sotsiaaltranspordi teenuse. Kohalikud omavalitsused saavad edaspidi delegeerida kogu sotsiaaltranspordi teenuse sellele partnerile. Projekti käigus soetatakse kõik vajalik kvaliteetse teenuse pakkumiseks, sh bussi sisenemise trepp, trepitõstuk, ratastoolid, raam jms. Rahastatakse vajaminev tööjõud kahe aasta jooksul.</t>
  </si>
  <si>
    <t>MTÜ SPIK</t>
  </si>
  <si>
    <t xml:space="preserve">Sotsiaaltransporditeenuse arendamine ja pakkumine
Üleriigiline koostöö ja võrgustumine
Koolituste korraldamine
Koostöö kohalike omavalitsustega, tagasisidestused sotsiaaltöötajatele
</t>
  </si>
  <si>
    <t>Üleriigiline koostöö ja võrgustumine</t>
  </si>
  <si>
    <t>SA Saaremaa Arenduskeskus</t>
  </si>
  <si>
    <t>Projektijuhi/raamatupidaja töötasu koos maksudega 0,5</t>
  </si>
  <si>
    <t>Raamatupidaja töötasu 0,5</t>
  </si>
  <si>
    <t>25 kuud</t>
  </si>
  <si>
    <t>1 tugiisiku töötasu koos maksudega</t>
  </si>
  <si>
    <t>dispetseri töötasu koos maksudega</t>
  </si>
  <si>
    <t>bussijuhi töötasu koos maksudega</t>
  </si>
  <si>
    <t>Töötajate koolitused (pimedate programmi kasutuse koolitus, tugiisikute koolitus)</t>
  </si>
  <si>
    <t>Erivajadustele kohaldatud töökoha loomine</t>
  </si>
  <si>
    <t>arvuti, kõnelev arvutiprogramm pimedale, telefon</t>
  </si>
  <si>
    <t>kütusekulu</t>
  </si>
  <si>
    <t>24 kuud arvestusega 2500 eur kuus</t>
  </si>
  <si>
    <t>muud autoga seotud kulud</t>
  </si>
  <si>
    <t>24 kuud, rehvid</t>
  </si>
  <si>
    <t>(trükistena, elektrooniliselt)</t>
  </si>
  <si>
    <t>IT arendus teenuse pakkumisega seoses</t>
  </si>
  <si>
    <t>registreerimisprogramm</t>
  </si>
  <si>
    <t>Täiendavate sõiduteenuste ost</t>
  </si>
  <si>
    <t>trepitõstuk</t>
  </si>
  <si>
    <t xml:space="preserve">1 elektriline, 2 tavapärast ja 1 </t>
  </si>
  <si>
    <t>bussi sisenemise trepp</t>
  </si>
  <si>
    <t>Küünarkargud</t>
  </si>
  <si>
    <t>15 % omaosalust</t>
  </si>
  <si>
    <t>85% toetust</t>
  </si>
  <si>
    <t>Sotsiaaltransporditeenus ei leia piisavalt kliente</t>
  </si>
  <si>
    <t>Teavitustöö, projekti toel teenuse  kvaliteeti ja arendusse panustamine</t>
  </si>
  <si>
    <t>Jätkusuutlikus peale projekti lõppu</t>
  </si>
  <si>
    <t>Sihtrühm, kes teenust vajab ei ole arvestatava ostujõuga ja sellest tulenevalt ei tarvitse teenus olla jätkusuutlik peale projekti lõppemist. Selle riski maandamiseks saavad panustada nii riik kui ka kohalikud omavalitsused.</t>
  </si>
  <si>
    <r>
      <t xml:space="preserve">Kuna uue SHS tähenduses on sotsiaaltranspordi klientideks vaid puudega inimesed, siis jääb arusaamatuks kuidas tagatakse edaspidi transporditeenus teistele abivajajatele, </t>
    </r>
    <r>
      <rPr>
        <b/>
        <sz val="11"/>
        <color theme="1"/>
        <rFont val="Calibri"/>
        <family val="2"/>
        <charset val="186"/>
        <scheme val="minor"/>
      </rPr>
      <t>kellel ei ole veel puuet määratud, kuid on tekkinud vajadus teenuse saamiseks</t>
    </r>
    <r>
      <rPr>
        <sz val="11"/>
        <color theme="1"/>
        <rFont val="Calibri"/>
        <family val="2"/>
        <charset val="186"/>
        <scheme val="minor"/>
      </rPr>
      <t>. Sellest tulenevalt on riskiks sotsiaaltranspordi mittesihtotstarbeline kasutus</t>
    </r>
  </si>
  <si>
    <t>Leida võimalused nendele klientidele transporditeenuse osutamiseks, kellel ei ole puuet</t>
  </si>
  <si>
    <t>Üleriigiline koostöö ja kogemuste vahetamine</t>
  </si>
  <si>
    <t>15 funktsionaalvoodit</t>
  </si>
  <si>
    <t>televiisor ja telehooldustehnika, arvutid</t>
  </si>
  <si>
    <t>toidunõud</t>
  </si>
  <si>
    <t>invatõstuk</t>
  </si>
  <si>
    <t>Dementsete hooldus,intervallhooldus, koduhooldus ja -õendus, tugiisikuteenus, transporditeenus</t>
  </si>
  <si>
    <t>Muhu vald, Orissaare vald, Pöide vald, Laimjala vald</t>
  </si>
  <si>
    <t xml:space="preserve">Muhu Hooldekeskuse SA pakub piiratud mahus intervallhooldust,dementsete hoolduseks kohandatud ülhooldusruume  Saare maakonnas ei ole. Kuna Saare maakonnas vastavad teenused puuduvad või on väikse mahulised, on vaja pakkuda antud teenuseid suuremas mahus, et rahuldada piirkonna vajadus.Kvaliteetsete teenuste pakkumine kõigi piirkonna elanikele eeldab täiendavaid resursse. </t>
  </si>
  <si>
    <t>dementsete hoolduse klientide arv</t>
  </si>
  <si>
    <t>baastase 3- sihttase 10</t>
  </si>
  <si>
    <t>baastase 10 - sihttase 40</t>
  </si>
  <si>
    <t>Koduõendusteenuse klientide arv</t>
  </si>
  <si>
    <t>baastase ?? - sihttase 10</t>
  </si>
  <si>
    <t>transporditeenust vajavate klientide arv</t>
  </si>
  <si>
    <t>baastase ?? - sihttase 30</t>
  </si>
  <si>
    <t>tugiisikuteenust vajavate klientide arv</t>
  </si>
  <si>
    <t>Neli Ida-Saaremaa valda on loonud Hooldekeskuse SA, et pakkuda üldhooldekoduteenust ja arendada piirkonnas vajalikke sotsiaalteenuseid. 2013. aastal valminud hoone pakub piirkonna elanike 50 üldhooldekodu kohta ja piiratud mahus intervall- ja päevahoiuteenust.Kuna pakutavatele teenuste nõudlus on suurem kui pakkumine piirkonnas, plaanib Hooldekeskuse SA koostöös osanik valdadega juurdeehitust 25-le üldhooldekodu  kohal kuhu planeeritakse tööruumid ka plareeritavate teenuste osutamiseks. Arenduste  baasil kujuneb välja sotsiaalhoolekande teenuseid pakkuv piirkondlik keskus, kust saavad teenust piirkonna vallad.</t>
  </si>
  <si>
    <t>Muhu Hooldekeskuse SA</t>
  </si>
  <si>
    <t>Muhu vald</t>
  </si>
  <si>
    <t>Pöide vald</t>
  </si>
  <si>
    <t>Laimjala vald</t>
  </si>
  <si>
    <t>teenuste kordinaator (juht)</t>
  </si>
  <si>
    <t>raamatupidamisteenus</t>
  </si>
  <si>
    <t>töötasu  dementsete hooldajatele</t>
  </si>
  <si>
    <t>koolituskulud</t>
  </si>
  <si>
    <t>IT- kulu ja sellega kaasnev</t>
  </si>
  <si>
    <t>tööriietus</t>
  </si>
  <si>
    <t>invaabivahendid</t>
  </si>
  <si>
    <t>10 funktsionaalvoodit,madratsid</t>
  </si>
  <si>
    <t>Dementsete hooldust ei saa plaanitud mahus käivitada, kuna SA  Muhu Hooldekeskus ja partnervallad ei ole leidnud vahendeid ja võimalusi juurdeehituseks.</t>
  </si>
  <si>
    <t>Dementsete hooldus kohtade vajadus on suur, mistõttu rahastajad peavad koostöös leidma ehituseks vajalikud vahendid.</t>
  </si>
  <si>
    <t xml:space="preserve">Teenuste jätkusuutlikus projekti   lõppedes.      </t>
  </si>
  <si>
    <t>Vallad peavad tagama kvaliteetse teenuse jätkumise.</t>
  </si>
  <si>
    <t xml:space="preserve">Isikud, kes vajaksid tugiisikuteenust ei oma piisavalt infot teenuse vajalikkusest ja ei hinda olukorda reaalselt. </t>
  </si>
  <si>
    <t>Infovoldikud, parem teavitustöö.</t>
  </si>
  <si>
    <t>Kvaliteetse tööjõu nappus</t>
  </si>
  <si>
    <t>Leisi vald, Mustjala vald, Valjala vald, Pihtla vald (Leisi valla poolne osa), Orissaare vald (Leisi valla poolne osa), Kihelkonna vald</t>
  </si>
  <si>
    <t>Lääne- Saaremaa vald, sh kolm valda, mis ühinesid 2014 dets, loogiline teeninduspiirkond on ka Salme ja Torgu vald</t>
  </si>
  <si>
    <t>Saaremaa Arenduskeskus SA_ Piret Pihel, Helje Pent, Triin Arva, Tiia Naagel</t>
  </si>
  <si>
    <t>SAARE MAAKOND</t>
  </si>
  <si>
    <t>Muhu hooldekeskuse poolt pakutavate teenuste arendamine piirkondlikele vajadustele vastavaks</t>
  </si>
  <si>
    <t>Tugiisiku ja nõustamisteenus Saare maakonnas</t>
  </si>
  <si>
    <t>Kuressaare hoolekanne baasil koduhoolduse ja ööpäevaringse koduhoolduse arendus</t>
  </si>
  <si>
    <t xml:space="preserve">Anneli Tõru – Saare mv juhtaja asetäitja sotsiaal- ja tervishoiu alal
Ervin Raudsik – Lääne-Saare valla sotsiaalosakonna juhataja
Sirje Rõuk – Kihelkonna valla sotsiaalnõunik
Mari-Anne Tuuling – Leisi valla sotsiaalosakonna juhataja
Maivi Ots – Leisi valla vanemsotsiaaltöötaja
Ludvig Mõtlep – Leisi vallavanem
Triin Valk – Muhu valla sotsiaalnõunik
Raido Liitmäe – Muhu vallavanem
Saima Lõhmus – Mustjala valla sotsiaaltöö korraldaja
Aina Sepp-Teevet – Orissaare valla sotsiaalnõunik
Anne Lõhmus – Pihtla valla sotsiaalnõunik
Aili Ansper – Pöide valla sotsiaaltöö peaspetsialist
Andres Hanso- Pöide vallavanem
Tiina Allik – Ruhnu valla sotsiaaltöötaja
Katrin Kilter – Salme valla sotsiaaltöötaja
Juta Sepp – Torgu valla sotsiaalnõunik
Kairi Nuut – Valjala valla sotsiaalnõunik
Kairit Lindmäe – Kuressaare LV sotsiaalosakonna juhataja
Moonika Sarapuu – Kuressaare LV sotsiaalnõunik
Rohta Lember – Laimjala valla sotsiaalnõunik
Kaire Tiik – Pärsama Hooldekodu juhataja
Aino Rummel - Muhu Hooldekeskuse juhataja
Siiri Rannamaa – MTÜ Uus Elujõud
Veronika Allas – MTÜ Saaremaa Puuetega Inimeste Koda
</t>
  </si>
  <si>
    <t>2015-2016 koostatud Saare maakonna sotsiaalteenuste kaardistamine ning maakonna sotsiaalteenuste analüüs</t>
  </si>
  <si>
    <t>Saare maakonna hoolduskoormusega inimeste koormuse vähendamine ja nende  ja hooldatavate võimalus osaleda aktiivselt tööturul kuna on tagatud sotsiaal- ja tervishoiuteenuste ning tööturul osalemise kättesaadavus sotsiaaltranspordi kasutamise kaudu</t>
  </si>
  <si>
    <t>Saare maakonna hoolduskoormusega inimeste koormuse vähendamine ja nende ning hooldatavate võimalus osaleda aktiivselt tööturule kasutades turgiiskuteenuseid</t>
  </si>
  <si>
    <t>Tugiisikuteenus toimetulekuraskustes inimestele
Tugiiskuteenus erivajadusega lastele lasteasutustes
Nõustamisteenused</t>
  </si>
  <si>
    <t>ESF, KOV</t>
  </si>
  <si>
    <t xml:space="preserve">Koduteenused
Tugiisik
Psüühilise erivajadusega inimese toetatud elamine
Tervishoiuteenused - arsti konsultatsioon kroonilise haigusega patsiendile
Füsioterapeutiline võimlemine
</t>
  </si>
  <si>
    <t xml:space="preserve">juhtpartner </t>
  </si>
  <si>
    <t>omavalitsused</t>
  </si>
  <si>
    <t>koostöös teenuste arendaja</t>
  </si>
  <si>
    <t>koordinaator -projektijuht</t>
  </si>
  <si>
    <t>1 töötaja palgaga 1200 bruto</t>
  </si>
  <si>
    <t>2 aastat</t>
  </si>
  <si>
    <t>koordinaatori läptop</t>
  </si>
  <si>
    <t>äriklassi multimeedia sülearvuti</t>
  </si>
  <si>
    <t>väljaost</t>
  </si>
  <si>
    <t>koordinaatori autokompensatsioon</t>
  </si>
  <si>
    <t>19 senti/km 150 eurot kuus</t>
  </si>
  <si>
    <t>multimeedia läptopid sotsiaaltöötajaile</t>
  </si>
  <si>
    <t>seadmed lõppkliendile</t>
  </si>
  <si>
    <t>antiviirused</t>
  </si>
  <si>
    <t>antiviirus kaheks aastaks 21 arvutile ESET Endpoint Antivirus 2 aasta esmaversioon</t>
  </si>
  <si>
    <t>internetiühendus-videoteenus</t>
  </si>
  <si>
    <t xml:space="preserve">kuus 30 eurot </t>
  </si>
  <si>
    <t>stuudio-keskuse tehnika</t>
  </si>
  <si>
    <t xml:space="preserve"> teisaldatav videokonverentsisüsteem, suure ekraaniga arvuti, puldiga kõlarisüsteem, teisaldatav USB liidesega stuudiomikrofon</t>
  </si>
  <si>
    <t>stuudio-ruumi kulu</t>
  </si>
  <si>
    <t>3 eur/ m2 stuudio min mõõtmed  4 x 5 m</t>
  </si>
  <si>
    <t>stuudio sisustus</t>
  </si>
  <si>
    <t>OF</t>
  </si>
  <si>
    <t>Omavalitsused</t>
  </si>
  <si>
    <t>omafinantseering omavalitsuste eelarvest, teenustasud</t>
  </si>
  <si>
    <t>Avatud taotlusvoorud</t>
  </si>
  <si>
    <t>Euroopa Liidu Sotsiaalfond</t>
  </si>
  <si>
    <t>Maksumus on perekonnale kõrge</t>
  </si>
  <si>
    <t>Tutvustatakse alternatiivseid kulusid (nt hooldekodule)</t>
  </si>
  <si>
    <t>Saare maakond, koostöö kaudu üleriigiline koostöö</t>
  </si>
  <si>
    <t xml:space="preserve">Sihtrühma kuuluvad liikumispuudega või -takistusega inimesed. Telehooldusteenuste süsteemi arendamine algas Saare maakonnas 2010. aastal, mil oli ühinenud ligi 50 kasutajat. Kahjuks oli tegemist projektiga ja oma jõududega ning koostöös Teliaga on jätkuvalt ühendatud 16 klienti, nn testkliendid.
Baastase 2015 lõpus : 
teleteenuse klientide arv - 16
Sihttase 2018. suvel:
teleteenuse klientide arv - 50
</t>
  </si>
  <si>
    <t>Hoolduskoormusega inimeste koormuse vähendamine ja nende võimalus osaleda aktiivselt tööturul. Telehooldusteenuse rakendamise kaudu hoitakse inimene sotsiaalselt aktiivne ja tegeluses, lisaks on võimalik kaugsuhtlus ja hooldus omaste poolt, mis toetab hoolduskoormuse vähenemist. Telehooldusteenuse arendamine üleriigiliseks koostöös kõigi maakondadega.</t>
  </si>
  <si>
    <t>SOL</t>
  </si>
  <si>
    <t>TELIA</t>
  </si>
  <si>
    <t>teenust pakkuv partner</t>
  </si>
  <si>
    <t>telehooldusteenuse sisutegevused</t>
  </si>
  <si>
    <t>kuus 2000</t>
  </si>
  <si>
    <t>mööbel, tegevustarvikud, helikindlad seinad jms</t>
  </si>
  <si>
    <t>Telehooldustehnikaga ruum kõigis maakonna hoolekandeasutustes</t>
  </si>
  <si>
    <t>6 X 2000</t>
  </si>
  <si>
    <t>Teenus on uudne ja kliente on raske leida</t>
  </si>
  <si>
    <t>5 arvutit</t>
  </si>
  <si>
    <t>30 arvutit (27'' multimeedia võimekusega  puutetundlikud monitor-arvutid)</t>
  </si>
  <si>
    <t>Telehooldusteenus</t>
  </si>
  <si>
    <t>15% OF 85% ESF</t>
  </si>
  <si>
    <t xml:space="preserve">Tugiisikute teenuse pakkumises puudus  Saare maakonnas süsteemsus. Nüüd on asutud ühtset tugiteenuste süsteemi looma ja jätkusuutlikkuse suunas arendama. 2015. aasta lõpus asus sellel suunal tegutsema MTÜ Uus Elujõud, kelle eestvedamisel kaardistati koolitusel osalenud tugiisikud ning kes on valmis teenust arendama. Maakonna sotsiaalhoolekande teenuste kaardistamise käigus selgus, et tugiisikute teenus on tagatud paremini puudega inimestele aga teiste abivajajate puhul ei ole teenus piisavalt kättesaadav. Teenust ostetakse sisse mandrilt, mis toob kaasa mitmed probleemid (teenus on kallis, teenus ei ole kiiresti kättesaadav, ühe kliendi suhtes on erinevad tugiisikud jne). Tugiisikuteenusega haakub nõustamisteenus. Perspektiivis peaks just need teenused olema koos kättesaadavad ja enam integreeritud. Esimese etapina on oluline panna alus kvaliteetsele tugiisikuteenusele/ tugiteenuste süsteemile. Kuna teenus ei ole senini olnud süsteemselt arendatud ja kättesaadav, siis peab tunnistama, et potentsiaalsed kliendid ei oska seda teenust tahta ja sotsiaalvaldkonna töötajad ei saa seda ka piisavalt pakkuda. Hinnanguliselt on teenuse vajajaid oluliselt rohkem kui näitab konkreetne maakonnas toimunud kaardistus. Baastase: 58 klienti - sihttase 150 klienti. Baastase: 0 täistööajaga töötavat tugiisikut - sihttase 3 täistööajaga töötavat tugiisikut. Baastase: tugiisikute andmebaas, kus on 20 tugiisikut- sihtase: andmebaasis on 35 tugiisikut, kes on vajadusel valmis pakkuma täiendavat teenust. </t>
  </si>
  <si>
    <t>Telehooldusteenuse arendamine</t>
  </si>
  <si>
    <t>Hoolduskoormusega inimeste koormuse vähendamine ja nende võimalus osaleda aktiivselt tööturul. Telehooldusteenuse rakendamise kaudu hoitakse inimene sotsiaalselt aktiivne ja füüsiliselt heas vormis, lisaks on võimalik kaugsuhtlus ja hooldus omaste poolt, mis toetab hoolduskoormuse vähenemist. Telehooldusteenuse arendamine üleriigiliseks koostöös kõigi maakondadega.</t>
  </si>
  <si>
    <t xml:space="preserve">Palgatud koordinaator-projektijuht tagab maakonnas läbi omavalitsuste sobiva klientuuri leidmise ja teenuse juurutamise. Stuudio (telehoolduskeskuse ruum, kust edastatakse organiseeritud tegevusi) sisustatakse, seadmed installeeritakse ja kõiki juhendatakse süsteemi (vajadusel ka arvuti) kasutamise osas. Teenuse sisuks on üks-ühele vestlused sotsiaaltöötajate, tervishoiutöötajate ja pereliikmetega ning perioodilised interaktiivsed rühmategevused: vestlusringid, võimlemine, üritustel osalemine videokonverentsiteenuse kaudu. Koordinaatori ülesandeks on tagada teenuse toimimine ja sisu kavandamine ning elluviimine. Teenuse toimimise tehniline alus on toimiv videokonverentsisüsteem piisava rühmakonverentsivõimekusega ja erivajadustega inimestele kohandatava kasutajaliidesega. </t>
  </si>
  <si>
    <t>Teenuse juurutamise juurde kuulub harjutusperiood - klienti juhendatakse ja harjutatakse  teatud perioodi jooksul. Kasvab peale internetiaktiivsem põlvkond ja teenuse vastu tuntakse järjest enam huvi</t>
  </si>
  <si>
    <t>teenusepakkuja läbi valla Pärsama hooldekodu</t>
  </si>
  <si>
    <t>Leisi vald ja vallale kuuluv Pärsama hooldekodu</t>
  </si>
  <si>
    <t>teenuse tehnilist poolt pakkuv partner</t>
  </si>
  <si>
    <t>SOL , partnerid kõik omavalitsused ja MTÜ Saaremaa Puuetega Inimeste Koda</t>
  </si>
  <si>
    <t>SOL , partnerid kõik omavalitsused ja MTÜ Uus Elujõud</t>
  </si>
  <si>
    <t>Muhu vald, partnerid: Orissaare,Pöide, Laimjala vald ja SA Muhu Hoodekeskus</t>
  </si>
  <si>
    <t>Leisi vald, partnerid Mustjala, Valjala, Pihtla, Kihelkonna, Orissaare vald ja Pärsama Hooldekodu (Leisi valla allasutus)</t>
  </si>
  <si>
    <t>Kuressaare linn, partnerid: kõik omavalitsused ja SA Kuressaare Haigla</t>
  </si>
  <si>
    <t>SOL , partnerid: kõik omavalitsused ja Kuressaare Hoolekanne</t>
  </si>
  <si>
    <t>Tihedam koostöö kõigi osapooltega SA, KOV ja klient/kliendi esindajatega, selgitustöö ja vajadusel abi</t>
  </si>
  <si>
    <t>Munitsipaalasutus Kuressaare Hoolekanne (2016 märts oli veel SA vorm)</t>
  </si>
  <si>
    <t>Kuressaare Hoolekanne (alates 2016 suvi on tegemist munitsipaalasutusega, momendil on SA)</t>
  </si>
  <si>
    <t>Lääne-Saare hooldekanne poolt pakutavate teenuste arendamine</t>
  </si>
  <si>
    <t>Lääne-Saare hoolekanne poolt pakutavate teenuste arendamine</t>
  </si>
  <si>
    <t>Lääne-Saare vald, partnerid: Torgu ja Salme vald ja SA Lääne-Saare Hoolekanne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</si>
</sst>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 &quot;€&quot;_-;\-* #,##0.00\ &quot;€&quot;_-;_-* &quot;-&quot;??\ &quot;€&quot;_-;_-@_-"/>
    <numFmt numFmtId="164" formatCode="_-* #,##0\ &quot;€&quot;_-;\-* #,##0\ &quot;€&quot;_-;_-* &quot;-&quot;??\ &quot;€&quot;_-;_-@_-"/>
  </numFmts>
  <fonts count="40" x14ac:knownFonts="1">
    <font>
      <sz val="11"/>
      <color theme="1"/>
      <name val="Calibri"/>
      <family val="2"/>
      <charset val="186"/>
      <scheme val="minor"/>
    </font>
    <font>
      <i/>
      <sz val="11"/>
      <color theme="1"/>
      <name val="Calibri"/>
      <family val="2"/>
      <charset val="186"/>
      <scheme val="minor"/>
    </font>
    <font>
      <b/>
      <sz val="11"/>
      <name val="Calibri"/>
      <family val="2"/>
      <charset val="186"/>
      <scheme val="minor"/>
    </font>
    <font>
      <sz val="11"/>
      <color rgb="FFFF0000"/>
      <name val="Calibri"/>
      <family val="2"/>
      <charset val="186"/>
      <scheme val="minor"/>
    </font>
    <font>
      <sz val="9"/>
      <color indexed="81"/>
      <name val="Segoe UI"/>
      <family val="2"/>
      <charset val="186"/>
    </font>
    <font>
      <b/>
      <sz val="9"/>
      <color indexed="81"/>
      <name val="Segoe UI"/>
      <family val="2"/>
      <charset val="186"/>
    </font>
    <font>
      <sz val="11"/>
      <color theme="1"/>
      <name val="Calibri"/>
      <family val="2"/>
      <charset val="186"/>
      <scheme val="minor"/>
    </font>
    <font>
      <b/>
      <sz val="11"/>
      <color theme="1"/>
      <name val="Calibri"/>
      <family val="2"/>
      <charset val="186"/>
      <scheme val="minor"/>
    </font>
    <font>
      <u/>
      <sz val="11"/>
      <color theme="10"/>
      <name val="Calibri"/>
      <family val="2"/>
      <charset val="186"/>
      <scheme val="minor"/>
    </font>
    <font>
      <sz val="11"/>
      <color theme="0" tint="-0.14999847407452621"/>
      <name val="Calibri"/>
      <family val="2"/>
      <charset val="186"/>
      <scheme val="minor"/>
    </font>
    <font>
      <b/>
      <sz val="16"/>
      <color theme="1"/>
      <name val="Calibri"/>
      <family val="2"/>
      <charset val="186"/>
      <scheme val="minor"/>
    </font>
    <font>
      <sz val="11"/>
      <name val="Calibri"/>
      <family val="2"/>
      <charset val="186"/>
    </font>
    <font>
      <i/>
      <sz val="10"/>
      <color theme="1"/>
      <name val="Calibri"/>
      <family val="2"/>
      <charset val="186"/>
      <scheme val="minor"/>
    </font>
    <font>
      <sz val="11"/>
      <name val="Calibri"/>
      <family val="2"/>
      <charset val="186"/>
      <scheme val="minor"/>
    </font>
    <font>
      <i/>
      <sz val="11"/>
      <name val="Calibri"/>
      <family val="2"/>
      <charset val="186"/>
      <scheme val="minor"/>
    </font>
    <font>
      <i/>
      <sz val="11"/>
      <color indexed="8"/>
      <name val="Calibri"/>
      <family val="2"/>
      <charset val="186"/>
    </font>
    <font>
      <sz val="11"/>
      <color indexed="8"/>
      <name val="Calibri"/>
      <family val="2"/>
      <charset val="186"/>
    </font>
    <font>
      <i/>
      <sz val="11"/>
      <color rgb="FFFF0000"/>
      <name val="Calibri"/>
      <family val="2"/>
      <charset val="186"/>
      <scheme val="minor"/>
    </font>
    <font>
      <sz val="8"/>
      <color theme="1"/>
      <name val="Calibri"/>
      <family val="2"/>
      <charset val="186"/>
      <scheme val="minor"/>
    </font>
    <font>
      <b/>
      <sz val="8"/>
      <name val="Calibri"/>
      <family val="2"/>
      <charset val="186"/>
      <scheme val="minor"/>
    </font>
    <font>
      <i/>
      <sz val="8"/>
      <color rgb="FFFF0000"/>
      <name val="Calibri"/>
      <family val="2"/>
      <charset val="186"/>
      <scheme val="minor"/>
    </font>
    <font>
      <sz val="11"/>
      <color rgb="FF000000"/>
      <name val="Calibri"/>
      <family val="2"/>
      <charset val="186"/>
      <scheme val="minor"/>
    </font>
    <font>
      <sz val="11"/>
      <color theme="0" tint="-0.499984740745262"/>
      <name val="Calibri"/>
      <family val="2"/>
      <charset val="186"/>
      <scheme val="minor"/>
    </font>
    <font>
      <i/>
      <sz val="11"/>
      <color theme="4"/>
      <name val="Calibri"/>
      <family val="2"/>
      <charset val="186"/>
      <scheme val="minor"/>
    </font>
    <font>
      <b/>
      <i/>
      <sz val="11"/>
      <color theme="4"/>
      <name val="Calibri"/>
      <family val="2"/>
      <charset val="186"/>
      <scheme val="minor"/>
    </font>
    <font>
      <sz val="11"/>
      <name val="Calibri"/>
      <family val="2"/>
      <scheme val="minor"/>
    </font>
    <font>
      <sz val="11"/>
      <color rgb="FFFF0000"/>
      <name val="Calibri"/>
      <family val="2"/>
      <scheme val="minor"/>
    </font>
    <font>
      <sz val="10"/>
      <color rgb="FFFF0000"/>
      <name val="Calibri"/>
      <family val="2"/>
      <charset val="186"/>
      <scheme val="minor"/>
    </font>
    <font>
      <sz val="11"/>
      <color rgb="FF000000"/>
      <name val="Calibri"/>
      <family val="2"/>
      <scheme val="minor"/>
    </font>
    <font>
      <b/>
      <sz val="11"/>
      <color theme="1"/>
      <name val="Calibri"/>
      <family val="2"/>
      <scheme val="minor"/>
    </font>
    <font>
      <b/>
      <sz val="11"/>
      <color rgb="FF000000"/>
      <name val="Calibri"/>
      <family val="2"/>
      <scheme val="minor"/>
    </font>
    <font>
      <i/>
      <sz val="11"/>
      <color rgb="FF000000"/>
      <name val="Calibri"/>
      <family val="2"/>
      <scheme val="minor"/>
    </font>
    <font>
      <i/>
      <sz val="11"/>
      <color rgb="FFFF0000"/>
      <name val="Calibri"/>
      <family val="2"/>
      <scheme val="minor"/>
    </font>
    <font>
      <b/>
      <sz val="11"/>
      <color rgb="FFFF0000"/>
      <name val="Calibri"/>
      <family val="2"/>
      <scheme val="minor"/>
    </font>
    <font>
      <sz val="11"/>
      <color theme="1"/>
      <name val="Calibri"/>
      <family val="2"/>
      <scheme val="minor"/>
    </font>
    <font>
      <b/>
      <sz val="9"/>
      <color indexed="81"/>
      <name val="Tahoma"/>
      <family val="2"/>
      <charset val="186"/>
    </font>
    <font>
      <sz val="9"/>
      <color indexed="81"/>
      <name val="Tahoma"/>
      <family val="2"/>
      <charset val="186"/>
    </font>
    <font>
      <b/>
      <sz val="9"/>
      <color indexed="81"/>
      <name val="Tahoma"/>
      <family val="2"/>
    </font>
    <font>
      <sz val="9"/>
      <color indexed="81"/>
      <name val="Tahoma"/>
      <family val="2"/>
    </font>
    <font>
      <i/>
      <sz val="11"/>
      <color rgb="FF000000"/>
      <name val="Calibri"/>
      <family val="2"/>
      <charset val="186"/>
      <scheme val="minor"/>
    </font>
  </fonts>
  <fills count="8">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0"/>
        <bgColor indexed="64"/>
      </patternFill>
    </fill>
    <fill>
      <patternFill patternType="solid">
        <fgColor rgb="FFFFFFFF"/>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bottom style="medium">
        <color indexed="64"/>
      </bottom>
      <diagonal/>
    </border>
  </borders>
  <cellStyleXfs count="4">
    <xf numFmtId="0" fontId="0" fillId="0" borderId="0"/>
    <xf numFmtId="44" fontId="6" fillId="0" borderId="0" applyFont="0" applyFill="0" applyBorder="0" applyAlignment="0" applyProtection="0"/>
    <xf numFmtId="0" fontId="8" fillId="0" borderId="0" applyNumberFormat="0" applyFill="0" applyBorder="0" applyAlignment="0" applyProtection="0"/>
    <xf numFmtId="44" fontId="16" fillId="0" borderId="0" applyFont="0" applyFill="0" applyBorder="0" applyAlignment="0" applyProtection="0"/>
  </cellStyleXfs>
  <cellXfs count="243">
    <xf numFmtId="0" fontId="0" fillId="0" borderId="0" xfId="0"/>
    <xf numFmtId="0" fontId="1" fillId="0" borderId="1" xfId="0" applyFont="1" applyBorder="1" applyAlignment="1">
      <alignment wrapText="1"/>
    </xf>
    <xf numFmtId="0" fontId="0" fillId="0" borderId="1" xfId="0" applyBorder="1"/>
    <xf numFmtId="0" fontId="0" fillId="3" borderId="1" xfId="0" applyFill="1" applyBorder="1"/>
    <xf numFmtId="0" fontId="3" fillId="0" borderId="0" xfId="0" applyFont="1"/>
    <xf numFmtId="0" fontId="0" fillId="2" borderId="1" xfId="0" applyFill="1" applyBorder="1" applyAlignment="1">
      <alignment wrapText="1"/>
    </xf>
    <xf numFmtId="0" fontId="0" fillId="0" borderId="0" xfId="0" applyBorder="1" applyAlignment="1"/>
    <xf numFmtId="0" fontId="0" fillId="0" borderId="0" xfId="0" applyAlignment="1">
      <alignment wrapText="1"/>
    </xf>
    <xf numFmtId="0" fontId="0" fillId="0" borderId="0" xfId="0" applyFill="1" applyBorder="1"/>
    <xf numFmtId="0" fontId="0" fillId="0" borderId="0" xfId="0" applyFill="1"/>
    <xf numFmtId="0" fontId="10" fillId="0" borderId="0" xfId="0" applyFont="1"/>
    <xf numFmtId="0" fontId="0" fillId="0" borderId="0" xfId="0" applyFill="1" applyBorder="1" applyAlignment="1">
      <alignment wrapText="1"/>
    </xf>
    <xf numFmtId="0" fontId="2" fillId="0" borderId="0" xfId="0" applyFont="1" applyAlignment="1">
      <alignment wrapText="1"/>
    </xf>
    <xf numFmtId="0" fontId="7" fillId="0" borderId="0" xfId="0" applyFont="1" applyFill="1" applyBorder="1" applyAlignment="1">
      <alignment wrapText="1"/>
    </xf>
    <xf numFmtId="0" fontId="0" fillId="0" borderId="0" xfId="0" applyBorder="1" applyAlignment="1">
      <alignment wrapText="1"/>
    </xf>
    <xf numFmtId="0" fontId="1" fillId="0" borderId="0" xfId="0" applyFont="1" applyFill="1" applyBorder="1" applyAlignment="1">
      <alignment wrapText="1"/>
    </xf>
    <xf numFmtId="0" fontId="9" fillId="0" borderId="0" xfId="0" applyFont="1" applyFill="1" applyBorder="1" applyAlignment="1">
      <alignment wrapText="1"/>
    </xf>
    <xf numFmtId="0" fontId="0" fillId="0" borderId="1" xfId="0" applyBorder="1" applyAlignment="1">
      <alignment wrapText="1"/>
    </xf>
    <xf numFmtId="0" fontId="0" fillId="0" borderId="4" xfId="0" applyFill="1" applyBorder="1" applyAlignment="1">
      <alignment horizontal="right" vertical="center" wrapText="1"/>
    </xf>
    <xf numFmtId="0" fontId="11" fillId="0" borderId="2" xfId="0" applyFont="1" applyFill="1" applyBorder="1" applyAlignment="1">
      <alignment wrapText="1"/>
    </xf>
    <xf numFmtId="164" fontId="0" fillId="0" borderId="1" xfId="1" applyNumberFormat="1" applyFont="1" applyBorder="1" applyAlignment="1">
      <alignment wrapText="1"/>
    </xf>
    <xf numFmtId="0" fontId="0" fillId="0" borderId="0" xfId="0" applyBorder="1" applyAlignment="1">
      <alignment horizontal="right" vertical="center" wrapText="1"/>
    </xf>
    <xf numFmtId="0" fontId="7" fillId="0" borderId="0" xfId="0" applyFont="1" applyAlignment="1">
      <alignment wrapText="1"/>
    </xf>
    <xf numFmtId="0" fontId="0" fillId="0" borderId="1" xfId="0" applyFont="1" applyBorder="1" applyAlignment="1">
      <alignment wrapText="1"/>
    </xf>
    <xf numFmtId="164" fontId="0" fillId="0" borderId="1" xfId="0" applyNumberFormat="1" applyBorder="1" applyAlignment="1">
      <alignment wrapText="1"/>
    </xf>
    <xf numFmtId="0" fontId="7" fillId="4" borderId="1" xfId="0" applyFont="1" applyFill="1" applyBorder="1"/>
    <xf numFmtId="0" fontId="7" fillId="2" borderId="1" xfId="0" applyFont="1" applyFill="1" applyBorder="1" applyAlignment="1">
      <alignment wrapText="1"/>
    </xf>
    <xf numFmtId="0" fontId="1" fillId="0" borderId="0" xfId="0" applyFont="1" applyBorder="1" applyAlignment="1">
      <alignment wrapText="1"/>
    </xf>
    <xf numFmtId="0" fontId="1" fillId="0" borderId="0" xfId="0" applyFont="1" applyFill="1" applyBorder="1" applyAlignment="1">
      <alignment vertical="top" wrapText="1"/>
    </xf>
    <xf numFmtId="0" fontId="2" fillId="5" borderId="1" xfId="0" applyFont="1" applyFill="1" applyBorder="1" applyAlignment="1">
      <alignment wrapText="1"/>
    </xf>
    <xf numFmtId="0" fontId="2" fillId="2" borderId="1" xfId="0" applyFont="1" applyFill="1" applyBorder="1" applyAlignment="1">
      <alignment wrapText="1"/>
    </xf>
    <xf numFmtId="0" fontId="0" fillId="0" borderId="2" xfId="0" applyBorder="1" applyAlignment="1">
      <alignment wrapText="1"/>
    </xf>
    <xf numFmtId="0" fontId="0" fillId="0" borderId="0" xfId="0" applyAlignment="1">
      <alignment horizontal="right"/>
    </xf>
    <xf numFmtId="164" fontId="0" fillId="0" borderId="3" xfId="1" applyNumberFormat="1" applyFont="1" applyBorder="1" applyAlignment="1">
      <alignment wrapText="1"/>
    </xf>
    <xf numFmtId="164" fontId="0" fillId="0" borderId="5" xfId="1" applyNumberFormat="1" applyFont="1" applyFill="1" applyBorder="1" applyAlignment="1">
      <alignment wrapText="1"/>
    </xf>
    <xf numFmtId="164" fontId="0" fillId="0" borderId="5" xfId="0" applyNumberFormat="1" applyBorder="1"/>
    <xf numFmtId="164" fontId="0" fillId="0" borderId="0" xfId="0" applyNumberFormat="1"/>
    <xf numFmtId="0" fontId="7" fillId="4" borderId="1" xfId="0" applyFont="1" applyFill="1" applyBorder="1" applyAlignment="1">
      <alignment wrapText="1"/>
    </xf>
    <xf numFmtId="0" fontId="0" fillId="2" borderId="1" xfId="0" applyFill="1" applyBorder="1"/>
    <xf numFmtId="164" fontId="0" fillId="0" borderId="0" xfId="1" applyNumberFormat="1" applyFont="1" applyFill="1" applyBorder="1" applyAlignment="1">
      <alignment wrapText="1"/>
    </xf>
    <xf numFmtId="0" fontId="2" fillId="0" borderId="0" xfId="0" applyFont="1" applyFill="1" applyBorder="1" applyAlignment="1">
      <alignment wrapText="1"/>
    </xf>
    <xf numFmtId="0" fontId="7" fillId="2" borderId="3" xfId="0" applyFont="1" applyFill="1" applyBorder="1" applyAlignment="1">
      <alignment wrapText="1"/>
    </xf>
    <xf numFmtId="0" fontId="2" fillId="2" borderId="3" xfId="0" applyFont="1" applyFill="1" applyBorder="1" applyAlignment="1">
      <alignment wrapText="1"/>
    </xf>
    <xf numFmtId="0" fontId="0" fillId="0" borderId="1" xfId="0" applyFill="1" applyBorder="1" applyAlignment="1">
      <alignment wrapText="1"/>
    </xf>
    <xf numFmtId="164" fontId="0" fillId="0" borderId="1" xfId="1" applyNumberFormat="1" applyFont="1" applyFill="1" applyBorder="1" applyAlignment="1">
      <alignment wrapText="1"/>
    </xf>
    <xf numFmtId="0" fontId="0" fillId="2" borderId="1" xfId="0" applyFill="1" applyBorder="1" applyAlignment="1">
      <alignment vertical="top" wrapText="1"/>
    </xf>
    <xf numFmtId="0" fontId="0" fillId="2" borderId="1" xfId="0" applyFill="1" applyBorder="1" applyAlignment="1">
      <alignment horizontal="left" vertical="top" wrapText="1"/>
    </xf>
    <xf numFmtId="0" fontId="1" fillId="0" borderId="1" xfId="0" applyFont="1" applyBorder="1" applyAlignment="1">
      <alignment horizontal="center" vertical="top" wrapText="1"/>
    </xf>
    <xf numFmtId="16" fontId="0" fillId="0" borderId="1" xfId="0" applyNumberFormat="1" applyBorder="1"/>
    <xf numFmtId="0" fontId="2" fillId="0" borderId="1" xfId="0" applyFont="1" applyFill="1" applyBorder="1" applyAlignment="1">
      <alignment wrapText="1"/>
    </xf>
    <xf numFmtId="0" fontId="7" fillId="0" borderId="2" xfId="0" applyFont="1" applyFill="1" applyBorder="1" applyAlignment="1">
      <alignment wrapText="1"/>
    </xf>
    <xf numFmtId="0" fontId="0" fillId="0" borderId="1" xfId="0" applyFill="1" applyBorder="1"/>
    <xf numFmtId="0" fontId="7" fillId="0" borderId="1" xfId="0" applyFont="1" applyBorder="1" applyAlignment="1">
      <alignment wrapText="1"/>
    </xf>
    <xf numFmtId="164" fontId="7" fillId="0" borderId="1" xfId="1" applyNumberFormat="1" applyFont="1" applyBorder="1" applyAlignment="1">
      <alignment wrapText="1"/>
    </xf>
    <xf numFmtId="16" fontId="7" fillId="0" borderId="1" xfId="0" applyNumberFormat="1" applyFont="1" applyBorder="1"/>
    <xf numFmtId="0" fontId="7" fillId="0" borderId="0" xfId="0" applyFont="1"/>
    <xf numFmtId="9" fontId="1" fillId="0" borderId="1" xfId="0" applyNumberFormat="1" applyFont="1" applyBorder="1" applyAlignment="1">
      <alignment wrapText="1"/>
    </xf>
    <xf numFmtId="0" fontId="0" fillId="0" borderId="1" xfId="0" applyBorder="1" applyAlignment="1">
      <alignment horizontal="left" vertical="top" wrapText="1"/>
    </xf>
    <xf numFmtId="0" fontId="1" fillId="0" borderId="1" xfId="0" applyFont="1" applyBorder="1" applyAlignment="1">
      <alignment horizontal="center" vertical="top" wrapText="1"/>
    </xf>
    <xf numFmtId="0" fontId="0" fillId="0" borderId="1" xfId="0" applyBorder="1" applyAlignment="1">
      <alignment horizontal="left" vertical="top"/>
    </xf>
    <xf numFmtId="0" fontId="13" fillId="0" borderId="1" xfId="0" applyFont="1" applyBorder="1" applyAlignment="1">
      <alignment wrapText="1"/>
    </xf>
    <xf numFmtId="0" fontId="13" fillId="0" borderId="2" xfId="0" applyFont="1" applyBorder="1" applyAlignment="1">
      <alignment wrapText="1"/>
    </xf>
    <xf numFmtId="164" fontId="13" fillId="0" borderId="1" xfId="1" applyNumberFormat="1" applyFont="1" applyBorder="1" applyAlignment="1">
      <alignment wrapText="1"/>
    </xf>
    <xf numFmtId="164" fontId="6" fillId="0" borderId="1" xfId="1" applyNumberFormat="1" applyFont="1" applyBorder="1" applyAlignment="1">
      <alignment wrapText="1"/>
    </xf>
    <xf numFmtId="16" fontId="0" fillId="0" borderId="1" xfId="0" applyNumberFormat="1" applyFont="1" applyBorder="1"/>
    <xf numFmtId="0" fontId="0" fillId="0" borderId="0" xfId="0" applyFont="1"/>
    <xf numFmtId="0" fontId="1" fillId="0" borderId="1" xfId="0" applyFont="1" applyBorder="1" applyAlignment="1">
      <alignment horizontal="center" vertical="top" wrapText="1"/>
    </xf>
    <xf numFmtId="0" fontId="7" fillId="2" borderId="1" xfId="0" applyFont="1" applyFill="1" applyBorder="1" applyAlignment="1">
      <alignment horizontal="center" wrapText="1"/>
    </xf>
    <xf numFmtId="0" fontId="13" fillId="0" borderId="1" xfId="0" applyFont="1" applyFill="1" applyBorder="1" applyAlignment="1">
      <alignment wrapText="1"/>
    </xf>
    <xf numFmtId="0" fontId="17" fillId="0" borderId="0" xfId="0" applyFont="1"/>
    <xf numFmtId="0" fontId="0" fillId="0" borderId="0" xfId="0"/>
    <xf numFmtId="0" fontId="0" fillId="0" borderId="1" xfId="0" applyBorder="1"/>
    <xf numFmtId="0" fontId="0" fillId="0" borderId="0" xfId="0" applyBorder="1" applyAlignment="1"/>
    <xf numFmtId="0" fontId="0" fillId="0" borderId="0" xfId="0" applyAlignment="1">
      <alignment wrapText="1"/>
    </xf>
    <xf numFmtId="0" fontId="0" fillId="0" borderId="0" xfId="0" applyFill="1" applyBorder="1"/>
    <xf numFmtId="0" fontId="0" fillId="0" borderId="0" xfId="0" applyFill="1"/>
    <xf numFmtId="0" fontId="0" fillId="0" borderId="0" xfId="0" applyFill="1" applyBorder="1" applyAlignment="1">
      <alignment wrapText="1"/>
    </xf>
    <xf numFmtId="0" fontId="0" fillId="0" borderId="0" xfId="0" applyBorder="1" applyAlignment="1">
      <alignment wrapText="1"/>
    </xf>
    <xf numFmtId="0" fontId="0" fillId="0" borderId="1" xfId="0" applyBorder="1" applyAlignment="1">
      <alignment wrapText="1"/>
    </xf>
    <xf numFmtId="0" fontId="0" fillId="0" borderId="4" xfId="0" applyFill="1" applyBorder="1" applyAlignment="1">
      <alignment horizontal="right" vertical="center" wrapText="1"/>
    </xf>
    <xf numFmtId="0" fontId="11" fillId="0" borderId="2" xfId="0" applyFont="1" applyFill="1" applyBorder="1" applyAlignment="1">
      <alignment wrapText="1"/>
    </xf>
    <xf numFmtId="0" fontId="0" fillId="0" borderId="0" xfId="0" applyBorder="1" applyAlignment="1">
      <alignment horizontal="right" vertical="center" wrapText="1"/>
    </xf>
    <xf numFmtId="0" fontId="0" fillId="0" borderId="1" xfId="0" applyFont="1" applyBorder="1" applyAlignment="1">
      <alignment wrapText="1"/>
    </xf>
    <xf numFmtId="164" fontId="0" fillId="0" borderId="1" xfId="0" applyNumberFormat="1" applyBorder="1" applyAlignment="1">
      <alignment wrapText="1"/>
    </xf>
    <xf numFmtId="0" fontId="0" fillId="0" borderId="2" xfId="0" applyBorder="1" applyAlignment="1">
      <alignment wrapText="1"/>
    </xf>
    <xf numFmtId="0" fontId="0" fillId="0" borderId="0" xfId="0" applyAlignment="1">
      <alignment horizontal="right"/>
    </xf>
    <xf numFmtId="164" fontId="0" fillId="0" borderId="5" xfId="0" applyNumberFormat="1" applyBorder="1"/>
    <xf numFmtId="164" fontId="0" fillId="0" borderId="0" xfId="0" applyNumberFormat="1"/>
    <xf numFmtId="0" fontId="0" fillId="0" borderId="1" xfId="0" applyBorder="1" applyAlignment="1">
      <alignment horizontal="left" vertical="top"/>
    </xf>
    <xf numFmtId="0" fontId="18" fillId="0" borderId="0" xfId="0" applyFont="1"/>
    <xf numFmtId="0" fontId="18" fillId="0" borderId="0" xfId="0" applyFont="1" applyFill="1" applyBorder="1"/>
    <xf numFmtId="0" fontId="18" fillId="0" borderId="0" xfId="0" applyFont="1" applyFill="1"/>
    <xf numFmtId="0" fontId="17" fillId="0" borderId="0" xfId="0" applyFont="1" applyBorder="1" applyAlignment="1"/>
    <xf numFmtId="0" fontId="19" fillId="0" borderId="0" xfId="0" applyFont="1" applyFill="1" applyBorder="1" applyAlignment="1">
      <alignment wrapText="1"/>
    </xf>
    <xf numFmtId="0" fontId="18" fillId="0" borderId="0" xfId="0" applyFont="1" applyFill="1" applyBorder="1" applyAlignment="1">
      <alignment wrapText="1"/>
    </xf>
    <xf numFmtId="0" fontId="20" fillId="0" borderId="0" xfId="0" applyFont="1" applyFill="1" applyBorder="1" applyAlignment="1">
      <alignment vertical="top" wrapText="1"/>
    </xf>
    <xf numFmtId="0" fontId="21" fillId="0" borderId="1" xfId="0" applyFont="1" applyBorder="1" applyAlignment="1">
      <alignment vertical="center" wrapText="1"/>
    </xf>
    <xf numFmtId="0" fontId="21" fillId="0" borderId="0" xfId="0" applyFont="1" applyAlignment="1">
      <alignment vertical="center"/>
    </xf>
    <xf numFmtId="0" fontId="22" fillId="0" borderId="0" xfId="0" applyFont="1"/>
    <xf numFmtId="0" fontId="0" fillId="6" borderId="2" xfId="0" applyFont="1" applyFill="1" applyBorder="1" applyAlignment="1">
      <alignment wrapText="1"/>
    </xf>
    <xf numFmtId="3" fontId="13" fillId="6" borderId="1" xfId="0" applyNumberFormat="1" applyFont="1" applyFill="1" applyBorder="1" applyAlignment="1">
      <alignment wrapText="1"/>
    </xf>
    <xf numFmtId="0" fontId="0" fillId="6" borderId="1" xfId="0" applyFont="1" applyFill="1" applyBorder="1" applyAlignment="1">
      <alignment horizontal="center" wrapText="1"/>
    </xf>
    <xf numFmtId="0" fontId="0" fillId="6" borderId="0" xfId="0" applyFont="1" applyFill="1"/>
    <xf numFmtId="0" fontId="22" fillId="6" borderId="0" xfId="0" applyFont="1" applyFill="1"/>
    <xf numFmtId="3" fontId="13" fillId="0" borderId="6" xfId="0" applyNumberFormat="1" applyFont="1" applyFill="1" applyBorder="1" applyAlignment="1">
      <alignment wrapText="1"/>
    </xf>
    <xf numFmtId="3" fontId="13" fillId="0" borderId="1" xfId="0" applyNumberFormat="1" applyFont="1" applyFill="1" applyBorder="1" applyAlignment="1">
      <alignment wrapText="1"/>
    </xf>
    <xf numFmtId="0" fontId="0" fillId="0" borderId="1" xfId="0" applyBorder="1" applyAlignment="1">
      <alignment vertical="center" wrapText="1"/>
    </xf>
    <xf numFmtId="3" fontId="0" fillId="0" borderId="1" xfId="0" applyNumberFormat="1" applyFont="1" applyBorder="1" applyAlignment="1">
      <alignment wrapText="1"/>
    </xf>
    <xf numFmtId="0" fontId="0" fillId="0" borderId="2" xfId="0" applyBorder="1" applyAlignment="1">
      <alignment vertical="center" wrapText="1"/>
    </xf>
    <xf numFmtId="0" fontId="14" fillId="0" borderId="2" xfId="0" applyFont="1" applyBorder="1" applyAlignment="1">
      <alignment wrapText="1"/>
    </xf>
    <xf numFmtId="0" fontId="0" fillId="0" borderId="2" xfId="0" applyFont="1" applyBorder="1" applyAlignment="1">
      <alignment wrapText="1"/>
    </xf>
    <xf numFmtId="0" fontId="1" fillId="0" borderId="2" xfId="0" applyFont="1" applyBorder="1" applyAlignment="1">
      <alignment horizontal="left" wrapText="1"/>
    </xf>
    <xf numFmtId="0" fontId="14" fillId="0" borderId="2" xfId="0" applyFont="1" applyBorder="1" applyAlignment="1">
      <alignment horizontal="left" wrapText="1"/>
    </xf>
    <xf numFmtId="0" fontId="13" fillId="0" borderId="2" xfId="0" applyFont="1" applyBorder="1" applyAlignment="1">
      <alignment horizontal="left" wrapText="1"/>
    </xf>
    <xf numFmtId="0" fontId="0" fillId="0" borderId="2" xfId="0" applyBorder="1" applyAlignment="1">
      <alignment horizontal="left" wrapText="1"/>
    </xf>
    <xf numFmtId="0" fontId="7" fillId="0" borderId="0" xfId="0" applyFont="1" applyBorder="1" applyAlignment="1">
      <alignment horizontal="right" vertical="center" wrapText="1"/>
    </xf>
    <xf numFmtId="3" fontId="7" fillId="0" borderId="1" xfId="0" applyNumberFormat="1" applyFont="1" applyBorder="1" applyAlignment="1">
      <alignment wrapText="1"/>
    </xf>
    <xf numFmtId="0" fontId="24" fillId="0" borderId="0" xfId="0" applyFont="1"/>
    <xf numFmtId="0" fontId="7" fillId="0" borderId="0" xfId="0" applyFont="1" applyAlignment="1">
      <alignment horizontal="right"/>
    </xf>
    <xf numFmtId="3" fontId="0" fillId="0" borderId="0" xfId="0" applyNumberFormat="1"/>
    <xf numFmtId="0" fontId="13" fillId="0" borderId="0" xfId="0" applyFont="1"/>
    <xf numFmtId="0" fontId="13" fillId="6" borderId="1" xfId="0" applyFont="1" applyFill="1" applyBorder="1" applyAlignment="1">
      <alignment wrapText="1"/>
    </xf>
    <xf numFmtId="0" fontId="0" fillId="6" borderId="1" xfId="0" applyFont="1" applyFill="1" applyBorder="1" applyAlignment="1">
      <alignment wrapText="1"/>
    </xf>
    <xf numFmtId="0" fontId="13" fillId="0" borderId="6" xfId="0" applyFont="1" applyFill="1" applyBorder="1" applyAlignment="1">
      <alignment wrapText="1"/>
    </xf>
    <xf numFmtId="0" fontId="11" fillId="0" borderId="2" xfId="0" applyFont="1" applyFill="1" applyBorder="1" applyAlignment="1">
      <alignment horizontal="left" wrapText="1"/>
    </xf>
    <xf numFmtId="0" fontId="0" fillId="0" borderId="1" xfId="0" applyBorder="1" applyAlignment="1">
      <alignment horizontal="left" wrapText="1"/>
    </xf>
    <xf numFmtId="0" fontId="13" fillId="0" borderId="1" xfId="0" applyFont="1" applyBorder="1"/>
    <xf numFmtId="0" fontId="0" fillId="0" borderId="0" xfId="0"/>
    <xf numFmtId="0" fontId="0" fillId="0" borderId="0" xfId="0" applyFill="1" applyBorder="1" applyAlignment="1">
      <alignment wrapText="1"/>
    </xf>
    <xf numFmtId="0" fontId="0" fillId="0" borderId="0" xfId="0" applyBorder="1" applyAlignment="1">
      <alignment wrapText="1"/>
    </xf>
    <xf numFmtId="0" fontId="0" fillId="0" borderId="0" xfId="0" applyBorder="1" applyAlignment="1">
      <alignment horizontal="right" vertical="center" wrapText="1"/>
    </xf>
    <xf numFmtId="164" fontId="0" fillId="0" borderId="0" xfId="1" applyNumberFormat="1" applyFont="1" applyFill="1" applyBorder="1" applyAlignment="1">
      <alignment wrapText="1"/>
    </xf>
    <xf numFmtId="0" fontId="1" fillId="0" borderId="1" xfId="0" applyFont="1" applyBorder="1" applyAlignment="1">
      <alignment horizontal="center" vertical="top" wrapText="1"/>
    </xf>
    <xf numFmtId="0" fontId="7" fillId="0" borderId="0" xfId="0" applyFont="1"/>
    <xf numFmtId="0" fontId="0" fillId="0" borderId="0" xfId="0"/>
    <xf numFmtId="0" fontId="1" fillId="0" borderId="1" xfId="0" applyFont="1" applyBorder="1" applyAlignment="1">
      <alignment wrapText="1"/>
    </xf>
    <xf numFmtId="0" fontId="0" fillId="0" borderId="1" xfId="0" applyBorder="1"/>
    <xf numFmtId="0" fontId="0" fillId="3" borderId="1" xfId="0" applyFill="1" applyBorder="1"/>
    <xf numFmtId="0" fontId="3" fillId="0" borderId="0" xfId="0" applyFont="1"/>
    <xf numFmtId="0" fontId="0" fillId="0" borderId="0" xfId="0" applyBorder="1" applyAlignment="1"/>
    <xf numFmtId="0" fontId="0" fillId="0" borderId="0" xfId="0" applyAlignment="1">
      <alignment wrapText="1"/>
    </xf>
    <xf numFmtId="0" fontId="0" fillId="0" borderId="0" xfId="0" applyFill="1"/>
    <xf numFmtId="0" fontId="0" fillId="0" borderId="0" xfId="0" applyFill="1" applyBorder="1" applyAlignment="1">
      <alignment wrapText="1"/>
    </xf>
    <xf numFmtId="0" fontId="2" fillId="0" borderId="0" xfId="0" applyFont="1" applyAlignment="1">
      <alignment wrapText="1"/>
    </xf>
    <xf numFmtId="0" fontId="7" fillId="0" borderId="0" xfId="0" applyFont="1" applyFill="1" applyBorder="1" applyAlignment="1">
      <alignment wrapText="1"/>
    </xf>
    <xf numFmtId="0" fontId="0" fillId="0" borderId="0" xfId="0" applyBorder="1" applyAlignment="1">
      <alignment wrapText="1"/>
    </xf>
    <xf numFmtId="0" fontId="1" fillId="0" borderId="0" xfId="0" applyFont="1" applyFill="1" applyBorder="1" applyAlignment="1">
      <alignment wrapText="1"/>
    </xf>
    <xf numFmtId="0" fontId="9" fillId="0" borderId="0" xfId="0" applyFont="1" applyFill="1" applyBorder="1" applyAlignment="1">
      <alignment wrapText="1"/>
    </xf>
    <xf numFmtId="0" fontId="0" fillId="0" borderId="1" xfId="0" applyBorder="1" applyAlignment="1">
      <alignment wrapText="1"/>
    </xf>
    <xf numFmtId="0" fontId="0" fillId="0" borderId="4" xfId="0" applyFill="1" applyBorder="1" applyAlignment="1">
      <alignment horizontal="right" vertical="center" wrapText="1"/>
    </xf>
    <xf numFmtId="0" fontId="11" fillId="0" borderId="2" xfId="0" applyFont="1" applyFill="1" applyBorder="1" applyAlignment="1">
      <alignment wrapText="1"/>
    </xf>
    <xf numFmtId="164" fontId="0" fillId="0" borderId="1" xfId="1" applyNumberFormat="1" applyFont="1" applyBorder="1" applyAlignment="1">
      <alignment wrapText="1"/>
    </xf>
    <xf numFmtId="0" fontId="0" fillId="0" borderId="0" xfId="0" applyBorder="1" applyAlignment="1">
      <alignment horizontal="right" vertical="center" wrapText="1"/>
    </xf>
    <xf numFmtId="0" fontId="7" fillId="0" borderId="0" xfId="0" applyFont="1" applyAlignment="1">
      <alignment wrapText="1"/>
    </xf>
    <xf numFmtId="0" fontId="0" fillId="0" borderId="1" xfId="0" applyFont="1" applyBorder="1" applyAlignment="1">
      <alignment wrapText="1"/>
    </xf>
    <xf numFmtId="164" fontId="0" fillId="0" borderId="1" xfId="0" applyNumberFormat="1" applyBorder="1" applyAlignment="1">
      <alignment wrapText="1"/>
    </xf>
    <xf numFmtId="0" fontId="7" fillId="2" borderId="1" xfId="0" applyFont="1" applyFill="1" applyBorder="1" applyAlignment="1">
      <alignment wrapText="1"/>
    </xf>
    <xf numFmtId="0" fontId="1" fillId="0" borderId="0" xfId="0" applyFont="1" applyBorder="1" applyAlignment="1">
      <alignment wrapText="1"/>
    </xf>
    <xf numFmtId="0" fontId="1" fillId="0" borderId="0" xfId="0" applyFont="1" applyFill="1" applyBorder="1" applyAlignment="1">
      <alignment vertical="top" wrapText="1"/>
    </xf>
    <xf numFmtId="0" fontId="2" fillId="5" borderId="1" xfId="0" applyFont="1" applyFill="1" applyBorder="1" applyAlignment="1">
      <alignment wrapText="1"/>
    </xf>
    <xf numFmtId="0" fontId="2" fillId="2" borderId="1" xfId="0" applyFont="1" applyFill="1" applyBorder="1" applyAlignment="1">
      <alignment wrapText="1"/>
    </xf>
    <xf numFmtId="0" fontId="0" fillId="0" borderId="2" xfId="0" applyBorder="1" applyAlignment="1">
      <alignment wrapText="1"/>
    </xf>
    <xf numFmtId="0" fontId="0" fillId="0" borderId="0" xfId="0" applyAlignment="1">
      <alignment horizontal="right"/>
    </xf>
    <xf numFmtId="164" fontId="0" fillId="0" borderId="5" xfId="1" applyNumberFormat="1" applyFont="1" applyFill="1" applyBorder="1" applyAlignment="1">
      <alignment wrapText="1"/>
    </xf>
    <xf numFmtId="164" fontId="0" fillId="0" borderId="5" xfId="0" applyNumberFormat="1" applyBorder="1"/>
    <xf numFmtId="164" fontId="0" fillId="0" borderId="0" xfId="0" applyNumberFormat="1"/>
    <xf numFmtId="0" fontId="7" fillId="4" borderId="1" xfId="0" applyFont="1" applyFill="1" applyBorder="1" applyAlignment="1">
      <alignment wrapText="1"/>
    </xf>
    <xf numFmtId="0" fontId="0" fillId="2" borderId="1" xfId="0" applyFill="1" applyBorder="1"/>
    <xf numFmtId="164" fontId="0" fillId="0" borderId="0" xfId="1" applyNumberFormat="1" applyFont="1" applyFill="1" applyBorder="1" applyAlignment="1">
      <alignment wrapText="1"/>
    </xf>
    <xf numFmtId="0" fontId="2" fillId="0" borderId="0" xfId="0" applyFont="1" applyFill="1" applyBorder="1" applyAlignment="1">
      <alignment wrapText="1"/>
    </xf>
    <xf numFmtId="0" fontId="1" fillId="0" borderId="1" xfId="0" applyFont="1" applyBorder="1" applyAlignment="1">
      <alignment horizontal="center" vertical="top" wrapText="1"/>
    </xf>
    <xf numFmtId="16" fontId="0" fillId="0" borderId="1" xfId="0" applyNumberFormat="1" applyBorder="1"/>
    <xf numFmtId="0" fontId="2" fillId="0" borderId="1" xfId="0" applyFont="1" applyFill="1" applyBorder="1" applyAlignment="1">
      <alignment wrapText="1"/>
    </xf>
    <xf numFmtId="0" fontId="7" fillId="0" borderId="2" xfId="0" applyFont="1" applyFill="1" applyBorder="1" applyAlignment="1">
      <alignment wrapText="1"/>
    </xf>
    <xf numFmtId="0" fontId="0" fillId="0" borderId="1" xfId="0" applyFill="1" applyBorder="1"/>
    <xf numFmtId="0" fontId="7" fillId="0" borderId="1" xfId="0" applyFont="1" applyBorder="1" applyAlignment="1">
      <alignment wrapText="1"/>
    </xf>
    <xf numFmtId="164" fontId="7" fillId="0" borderId="1" xfId="1" applyNumberFormat="1" applyFont="1" applyBorder="1" applyAlignment="1">
      <alignment wrapText="1"/>
    </xf>
    <xf numFmtId="16" fontId="7" fillId="0" borderId="1" xfId="0" applyNumberFormat="1" applyFont="1" applyBorder="1"/>
    <xf numFmtId="0" fontId="7" fillId="0" borderId="0" xfId="0" applyFont="1"/>
    <xf numFmtId="9" fontId="1" fillId="0" borderId="1" xfId="0" applyNumberFormat="1" applyFont="1" applyBorder="1" applyAlignment="1">
      <alignment wrapText="1"/>
    </xf>
    <xf numFmtId="0" fontId="0" fillId="0" borderId="1" xfId="0" applyBorder="1" applyAlignment="1">
      <alignment horizontal="left" vertical="top" wrapText="1"/>
    </xf>
    <xf numFmtId="0" fontId="0" fillId="0" borderId="2" xfId="0" applyFont="1" applyFill="1" applyBorder="1" applyAlignment="1">
      <alignment wrapText="1"/>
    </xf>
    <xf numFmtId="164" fontId="6" fillId="0" borderId="1" xfId="1" applyNumberFormat="1" applyFont="1" applyBorder="1" applyAlignment="1">
      <alignment wrapText="1"/>
    </xf>
    <xf numFmtId="0" fontId="0" fillId="0" borderId="0" xfId="0" applyAlignment="1">
      <alignment wrapText="1"/>
    </xf>
    <xf numFmtId="0" fontId="13" fillId="0" borderId="1" xfId="0" applyFont="1" applyBorder="1" applyAlignment="1">
      <alignment horizontal="left" vertical="top" wrapText="1"/>
    </xf>
    <xf numFmtId="0" fontId="27" fillId="0" borderId="0" xfId="0" applyFont="1" applyFill="1" applyBorder="1" applyAlignment="1"/>
    <xf numFmtId="0" fontId="28" fillId="0" borderId="0" xfId="0" applyFont="1" applyFill="1" applyBorder="1" applyAlignment="1">
      <alignment horizontal="center" vertical="center" textRotation="90" wrapText="1"/>
    </xf>
    <xf numFmtId="0" fontId="26" fillId="0" borderId="0" xfId="0" applyFont="1" applyFill="1" applyBorder="1" applyAlignment="1">
      <alignment horizontal="center" vertical="center" textRotation="90" wrapText="1"/>
    </xf>
    <xf numFmtId="0" fontId="28" fillId="0" borderId="0" xfId="0" applyFont="1" applyFill="1" applyBorder="1" applyAlignment="1">
      <alignment vertical="center" textRotation="90"/>
    </xf>
    <xf numFmtId="0" fontId="26" fillId="0" borderId="0" xfId="0" applyFont="1" applyFill="1" applyBorder="1" applyAlignment="1">
      <alignment vertical="center" textRotation="90"/>
    </xf>
    <xf numFmtId="0" fontId="29" fillId="0" borderId="0" xfId="0" applyFont="1" applyFill="1" applyBorder="1" applyAlignment="1">
      <alignment vertical="center"/>
    </xf>
    <xf numFmtId="0" fontId="28" fillId="0" borderId="0" xfId="0" applyFont="1" applyFill="1" applyBorder="1" applyAlignment="1">
      <alignment horizontal="right" vertical="center"/>
    </xf>
    <xf numFmtId="0" fontId="26" fillId="0" borderId="0" xfId="0" applyFont="1" applyFill="1" applyBorder="1" applyAlignment="1">
      <alignment horizontal="right" vertical="center"/>
    </xf>
    <xf numFmtId="0" fontId="30" fillId="0" borderId="0" xfId="0" applyFont="1" applyFill="1" applyBorder="1" applyAlignment="1">
      <alignment vertical="center"/>
    </xf>
    <xf numFmtId="0" fontId="31" fillId="0" borderId="0" xfId="0" applyFont="1" applyFill="1" applyBorder="1" applyAlignment="1">
      <alignment horizontal="right" vertical="center" wrapText="1"/>
    </xf>
    <xf numFmtId="0" fontId="28" fillId="0" borderId="0" xfId="0" applyFont="1" applyFill="1" applyBorder="1" applyAlignment="1">
      <alignment horizontal="right" vertical="center" wrapText="1"/>
    </xf>
    <xf numFmtId="0" fontId="32" fillId="0" borderId="0" xfId="0" applyFont="1" applyFill="1" applyBorder="1" applyAlignment="1">
      <alignment vertical="center" wrapText="1"/>
    </xf>
    <xf numFmtId="0" fontId="14" fillId="0" borderId="1" xfId="0" applyFont="1" applyBorder="1" applyAlignment="1">
      <alignment wrapText="1"/>
    </xf>
    <xf numFmtId="0" fontId="29" fillId="7" borderId="0" xfId="0" applyFont="1" applyFill="1" applyBorder="1" applyAlignment="1">
      <alignment vertical="center"/>
    </xf>
    <xf numFmtId="0" fontId="28" fillId="0" borderId="0" xfId="0" applyFont="1" applyBorder="1" applyAlignment="1">
      <alignment horizontal="right" vertical="center"/>
    </xf>
    <xf numFmtId="0" fontId="28" fillId="0" borderId="0" xfId="0" applyFont="1" applyBorder="1" applyAlignment="1">
      <alignment horizontal="center" vertical="center"/>
    </xf>
    <xf numFmtId="0" fontId="28" fillId="0" borderId="0" xfId="0" applyFont="1" applyBorder="1" applyAlignment="1">
      <alignment horizontal="right" vertical="center" wrapText="1"/>
    </xf>
    <xf numFmtId="0" fontId="26" fillId="0" borderId="0" xfId="0" applyFont="1" applyBorder="1" applyAlignment="1">
      <alignment horizontal="right" vertical="center"/>
    </xf>
    <xf numFmtId="0" fontId="0" fillId="0" borderId="0" xfId="0" applyBorder="1"/>
    <xf numFmtId="0" fontId="3" fillId="0" borderId="0" xfId="0" applyFont="1" applyFill="1" applyBorder="1"/>
    <xf numFmtId="0" fontId="33" fillId="0" borderId="0" xfId="0" applyFont="1"/>
    <xf numFmtId="0" fontId="34" fillId="6" borderId="1" xfId="0" applyFont="1" applyFill="1" applyBorder="1" applyAlignment="1">
      <alignment wrapText="1"/>
    </xf>
    <xf numFmtId="0" fontId="25" fillId="6" borderId="1" xfId="0" applyFont="1" applyFill="1" applyBorder="1" applyAlignment="1">
      <alignment wrapText="1"/>
    </xf>
    <xf numFmtId="0" fontId="0" fillId="6" borderId="1" xfId="0" applyFill="1" applyBorder="1"/>
    <xf numFmtId="0" fontId="34" fillId="6" borderId="2" xfId="0" applyFont="1" applyFill="1" applyBorder="1" applyAlignment="1">
      <alignment wrapText="1"/>
    </xf>
    <xf numFmtId="0" fontId="0" fillId="6" borderId="2" xfId="0" applyFill="1" applyBorder="1"/>
    <xf numFmtId="0" fontId="25" fillId="0" borderId="1" xfId="0" applyFont="1" applyFill="1" applyBorder="1" applyAlignment="1">
      <alignment wrapText="1"/>
    </xf>
    <xf numFmtId="0" fontId="0" fillId="0" borderId="2" xfId="0" applyBorder="1"/>
    <xf numFmtId="164" fontId="0" fillId="0" borderId="10" xfId="1" applyNumberFormat="1" applyFont="1" applyFill="1" applyBorder="1" applyAlignment="1">
      <alignment wrapText="1"/>
    </xf>
    <xf numFmtId="1" fontId="0" fillId="0" borderId="0" xfId="0" applyNumberFormat="1"/>
    <xf numFmtId="0" fontId="34" fillId="0" borderId="1" xfId="0" applyFont="1" applyBorder="1" applyAlignment="1">
      <alignment wrapText="1"/>
    </xf>
    <xf numFmtId="0" fontId="0" fillId="0" borderId="1" xfId="0" applyFont="1" applyFill="1" applyBorder="1" applyAlignment="1">
      <alignment wrapText="1"/>
    </xf>
    <xf numFmtId="0" fontId="0" fillId="0" borderId="0" xfId="0" applyFont="1" applyFill="1" applyBorder="1" applyAlignment="1">
      <alignment vertical="center"/>
    </xf>
    <xf numFmtId="0" fontId="21" fillId="0" borderId="0" xfId="0" applyFont="1" applyFill="1" applyBorder="1" applyAlignment="1">
      <alignment horizontal="right" vertical="center"/>
    </xf>
    <xf numFmtId="0" fontId="3" fillId="0" borderId="0" xfId="0" applyFont="1" applyFill="1" applyBorder="1" applyAlignment="1">
      <alignment horizontal="right" vertical="center"/>
    </xf>
    <xf numFmtId="0" fontId="0" fillId="0" borderId="0" xfId="0" applyFont="1" applyFill="1" applyBorder="1"/>
    <xf numFmtId="0" fontId="21" fillId="0" borderId="0" xfId="0" applyFont="1" applyFill="1" applyBorder="1" applyAlignment="1">
      <alignment vertical="center"/>
    </xf>
    <xf numFmtId="0" fontId="39" fillId="0" borderId="0" xfId="0" applyFont="1" applyFill="1" applyBorder="1" applyAlignment="1">
      <alignment horizontal="right" vertical="center" wrapText="1"/>
    </xf>
    <xf numFmtId="0" fontId="21" fillId="0" borderId="0" xfId="0" applyFont="1" applyFill="1" applyBorder="1" applyAlignment="1">
      <alignment horizontal="right" vertical="center" wrapText="1"/>
    </xf>
    <xf numFmtId="0" fontId="17" fillId="0" borderId="0" xfId="0" applyFont="1" applyFill="1" applyBorder="1" applyAlignment="1">
      <alignment vertical="center" wrapText="1"/>
    </xf>
    <xf numFmtId="0" fontId="25" fillId="0" borderId="1" xfId="2" applyFont="1" applyBorder="1" applyAlignment="1">
      <alignment horizontal="center" vertical="top" wrapText="1"/>
    </xf>
    <xf numFmtId="0" fontId="8" fillId="0" borderId="1" xfId="2" applyBorder="1" applyAlignment="1">
      <alignment horizontal="center" vertical="top" wrapText="1"/>
    </xf>
    <xf numFmtId="0" fontId="12" fillId="0" borderId="1" xfId="0" applyFont="1" applyBorder="1" applyAlignment="1">
      <alignment horizontal="center" vertical="top" wrapText="1"/>
    </xf>
    <xf numFmtId="0" fontId="12" fillId="0" borderId="1" xfId="0" applyFont="1" applyBorder="1" applyAlignment="1">
      <alignment horizontal="center" wrapText="1"/>
    </xf>
    <xf numFmtId="0" fontId="7" fillId="0" borderId="0" xfId="0" applyFont="1" applyFill="1" applyBorder="1" applyAlignment="1">
      <alignment horizontal="left" wrapText="1"/>
    </xf>
    <xf numFmtId="0" fontId="7" fillId="2" borderId="1" xfId="0" applyFont="1" applyFill="1" applyBorder="1" applyAlignment="1">
      <alignment horizontal="center" wrapText="1"/>
    </xf>
    <xf numFmtId="0" fontId="1" fillId="0" borderId="1" xfId="0" applyFont="1" applyBorder="1" applyAlignment="1">
      <alignment horizontal="center" vertical="top" wrapText="1"/>
    </xf>
    <xf numFmtId="0" fontId="0" fillId="0" borderId="7" xfId="0" applyFont="1" applyBorder="1" applyAlignment="1">
      <alignment horizontal="left" vertical="top" wrapText="1"/>
    </xf>
    <xf numFmtId="0" fontId="0" fillId="0" borderId="8" xfId="0" applyFont="1" applyBorder="1" applyAlignment="1">
      <alignment horizontal="left" vertical="top" wrapText="1"/>
    </xf>
    <xf numFmtId="0" fontId="17" fillId="0" borderId="9" xfId="0" applyFont="1" applyBorder="1" applyAlignment="1">
      <alignment wrapText="1"/>
    </xf>
    <xf numFmtId="0" fontId="3" fillId="0" borderId="0" xfId="0" applyFont="1" applyAlignment="1">
      <alignment wrapText="1"/>
    </xf>
    <xf numFmtId="0" fontId="0" fillId="0" borderId="0" xfId="0" applyAlignment="1">
      <alignment wrapText="1"/>
    </xf>
    <xf numFmtId="0" fontId="13" fillId="0" borderId="9" xfId="0" applyFont="1" applyBorder="1" applyAlignment="1">
      <alignment wrapText="1"/>
    </xf>
    <xf numFmtId="0" fontId="13" fillId="0" borderId="0" xfId="0" applyFont="1" applyAlignment="1">
      <alignment wrapText="1"/>
    </xf>
    <xf numFmtId="0" fontId="13" fillId="0" borderId="7" xfId="0" applyFont="1" applyBorder="1" applyAlignment="1">
      <alignment horizontal="left" vertical="top" wrapText="1"/>
    </xf>
    <xf numFmtId="0" fontId="13" fillId="0" borderId="8" xfId="0" applyFont="1" applyBorder="1" applyAlignment="1">
      <alignment horizontal="left" vertical="top" wrapText="1"/>
    </xf>
    <xf numFmtId="0" fontId="15" fillId="0" borderId="1" xfId="0" applyFont="1" applyBorder="1" applyAlignment="1">
      <alignment horizontal="center" vertical="top" wrapText="1"/>
    </xf>
    <xf numFmtId="0" fontId="1" fillId="0" borderId="1" xfId="0" applyFont="1" applyBorder="1" applyAlignment="1">
      <alignment horizontal="left" vertical="top" wrapText="1"/>
    </xf>
  </cellXfs>
  <cellStyles count="4">
    <cellStyle name="Currency" xfId="1" builtinId="4"/>
    <cellStyle name="Currency 2" xfId="3"/>
    <cellStyle name="Hyperlink" xfId="2" builtinId="8"/>
    <cellStyle name="Normal" xfId="0" builtinId="0"/>
  </cellStyles>
  <dxfs count="0"/>
  <tableStyles count="0" defaultTableStyle="TableStyleMedium2" defaultPivotStyle="PivotStyleLight16"/>
  <colors>
    <mruColors>
      <color rgb="FFF6BC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68580</xdr:colOff>
      <xdr:row>1</xdr:row>
      <xdr:rowOff>0</xdr:rowOff>
    </xdr:from>
    <xdr:to>
      <xdr:col>1</xdr:col>
      <xdr:colOff>1564005</xdr:colOff>
      <xdr:row>4</xdr:row>
      <xdr:rowOff>180975</xdr:rowOff>
    </xdr:to>
    <xdr:pic>
      <xdr:nvPicPr>
        <xdr:cNvPr id="3" name="Pilt 2" descr="https://photos-2.dropbox.com/t/1/AADC8DTOOazhBuDKk286saN4RGuBo4Rk83ustvN97oNl3w/12/51296160/jpeg/32x32/3/1417521600/0/2/EL_Sotsiaalfond_horisontaalne.jpg/dnhfJcs_pZkeuYC0tv3IfZdYUKPicKx8djvv0k8z5oY?size=1600x1200"/>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89760" y="182880"/>
          <a:ext cx="1524000" cy="7296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609599</xdr:colOff>
      <xdr:row>1</xdr:row>
      <xdr:rowOff>0</xdr:rowOff>
    </xdr:from>
    <xdr:to>
      <xdr:col>5</xdr:col>
      <xdr:colOff>1781174</xdr:colOff>
      <xdr:row>4</xdr:row>
      <xdr:rowOff>180975</xdr:rowOff>
    </xdr:to>
    <xdr:pic>
      <xdr:nvPicPr>
        <xdr:cNvPr id="3" name="Pilt 2" descr="https://photos-2.dropbox.com/t/1/AADC8DTOOazhBuDKk286saN4RGuBo4Rk83ustvN97oNl3w/12/51296160/jpeg/32x32/3/1417521600/0/2/EL_Sotsiaalfond_horisontaalne.jpg/dnhfJcs_pZkeuYC0tv3IfZdYUKPicKx8djvv0k8z5oY?size=1600x1200"/>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599" y="190500"/>
          <a:ext cx="1171575" cy="7524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952500</xdr:colOff>
      <xdr:row>4</xdr:row>
      <xdr:rowOff>180975</xdr:rowOff>
    </xdr:to>
    <xdr:pic>
      <xdr:nvPicPr>
        <xdr:cNvPr id="5" name="Pilt 2" descr="https://photos-2.dropbox.com/t/1/AADC8DTOOazhBuDKk286saN4RGuBo4Rk83ustvN97oNl3w/12/51296160/jpeg/32x32/3/1417521600/0/2/EL_Sotsiaalfond_horisontaalne.jpg/dnhfJcs_pZkeuYC0tv3IfZdYUKPicKx8djvv0k8z5oY?size=1600x1200"/>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71650" y="190500"/>
          <a:ext cx="952500" cy="75247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1524000</xdr:colOff>
      <xdr:row>4</xdr:row>
      <xdr:rowOff>180975</xdr:rowOff>
    </xdr:to>
    <xdr:pic>
      <xdr:nvPicPr>
        <xdr:cNvPr id="3" name="Pilt 2" descr="https://photos-2.dropbox.com/t/1/AADC8DTOOazhBuDKk286saN4RGuBo4Rk83ustvN97oNl3w/12/51296160/jpeg/32x32/3/1417521600/0/2/EL_Sotsiaalfond_horisontaalne.jpg/dnhfJcs_pZkeuYC0tv3IfZdYUKPicKx8djvv0k8z5oY?size=1600x1200"/>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0780" y="182880"/>
          <a:ext cx="1524000" cy="72961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1866899</xdr:colOff>
      <xdr:row>2</xdr:row>
      <xdr:rowOff>0</xdr:rowOff>
    </xdr:from>
    <xdr:to>
      <xdr:col>1</xdr:col>
      <xdr:colOff>704850</xdr:colOff>
      <xdr:row>6</xdr:row>
      <xdr:rowOff>133350</xdr:rowOff>
    </xdr:to>
    <xdr:pic>
      <xdr:nvPicPr>
        <xdr:cNvPr id="3" name="Pilt 2" descr="https://photos-2.dropbox.com/t/1/AADC8DTOOazhBuDKk286saN4RGuBo4Rk83ustvN97oNl3w/12/51296160/jpeg/32x32/3/1417521600/0/2/EL_Sotsiaalfond_horisontaalne.jpg/dnhfJcs_pZkeuYC0tv3IfZdYUKPicKx8djvv0k8z5oY?size=1600x1200"/>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66899" y="381000"/>
          <a:ext cx="1685926" cy="89535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1866899</xdr:colOff>
      <xdr:row>1</xdr:row>
      <xdr:rowOff>0</xdr:rowOff>
    </xdr:from>
    <xdr:to>
      <xdr:col>1</xdr:col>
      <xdr:colOff>1352550</xdr:colOff>
      <xdr:row>4</xdr:row>
      <xdr:rowOff>180975</xdr:rowOff>
    </xdr:to>
    <xdr:pic>
      <xdr:nvPicPr>
        <xdr:cNvPr id="3" name="Pilt 2" descr="https://photos-2.dropbox.com/t/1/AADC8DTOOazhBuDKk286saN4RGuBo4Rk83ustvN97oNl3w/12/51296160/jpeg/32x32/3/1417521600/0/2/EL_Sotsiaalfond_horisontaalne.jpg/dnhfJcs_pZkeuYC0tv3IfZdYUKPicKx8djvv0k8z5oY?size=1600x1200"/>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66899" y="190500"/>
          <a:ext cx="1352551" cy="75247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3314699</xdr:colOff>
      <xdr:row>1</xdr:row>
      <xdr:rowOff>0</xdr:rowOff>
    </xdr:from>
    <xdr:to>
      <xdr:col>1</xdr:col>
      <xdr:colOff>1190624</xdr:colOff>
      <xdr:row>4</xdr:row>
      <xdr:rowOff>180975</xdr:rowOff>
    </xdr:to>
    <xdr:pic>
      <xdr:nvPicPr>
        <xdr:cNvPr id="2" name="Pilt 2" descr="https://photos-2.dropbox.com/t/1/AADC8DTOOazhBuDKk286saN4RGuBo4Rk83ustvN97oNl3w/12/51296160/jpeg/32x32/3/1417521600/0/2/EL_Sotsiaalfond_horisontaalne.jpg/dnhfJcs_pZkeuYC0tv3IfZdYUKPicKx8djvv0k8z5oY?size=1600x1200"/>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14699" y="190500"/>
          <a:ext cx="1190625" cy="75247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1085850</xdr:colOff>
      <xdr:row>4</xdr:row>
      <xdr:rowOff>180975</xdr:rowOff>
    </xdr:to>
    <xdr:pic>
      <xdr:nvPicPr>
        <xdr:cNvPr id="3" name="Pilt 2" descr="https://photos-2.dropbox.com/t/1/AADC8DTOOazhBuDKk286saN4RGuBo4Rk83ustvN97oNl3w/12/51296160/jpeg/32x32/3/1417521600/0/2/EL_Sotsiaalfond_horisontaalne.jpg/dnhfJcs_pZkeuYC0tv3IfZdYUKPicKx8djvv0k8z5oY?size=1600x1200"/>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95525" y="190500"/>
          <a:ext cx="1085850" cy="75247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1200150</xdr:colOff>
      <xdr:row>5</xdr:row>
      <xdr:rowOff>0</xdr:rowOff>
    </xdr:to>
    <xdr:pic>
      <xdr:nvPicPr>
        <xdr:cNvPr id="2" name="Pilt 2" descr="https://photos-2.dropbox.com/t/1/AADC8DTOOazhBuDKk286saN4RGuBo4Rk83ustvN97oNl3w/12/51296160/jpeg/32x32/3/1417521600/0/2/EL_Sotsiaalfond_horisontaalne.jpg/dnhfJcs_pZkeuYC0tv3IfZdYUKPicKx8djvv0k8z5oY?size=1600x1200"/>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5475" y="190500"/>
          <a:ext cx="1200150" cy="76200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2.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3.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4.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5.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7:H23"/>
  <sheetViews>
    <sheetView topLeftCell="A16" workbookViewId="0">
      <selection activeCell="C19" sqref="C19"/>
    </sheetView>
  </sheetViews>
  <sheetFormatPr defaultRowHeight="15" x14ac:dyDescent="0.25"/>
  <cols>
    <col min="1" max="1" width="39.7109375" customWidth="1"/>
    <col min="2" max="2" width="55.7109375" customWidth="1"/>
    <col min="3" max="3" width="22.42578125" customWidth="1"/>
    <col min="4" max="4" width="12.140625" customWidth="1"/>
    <col min="5" max="5" width="16.140625" customWidth="1"/>
    <col min="6" max="6" width="19.42578125" customWidth="1"/>
    <col min="7" max="7" width="12.85546875" customWidth="1"/>
  </cols>
  <sheetData>
    <row r="7" spans="1:8" x14ac:dyDescent="0.25">
      <c r="A7" s="4" t="s">
        <v>30</v>
      </c>
    </row>
    <row r="8" spans="1:8" x14ac:dyDescent="0.25">
      <c r="A8" t="s">
        <v>290</v>
      </c>
    </row>
    <row r="9" spans="1:8" ht="21" x14ac:dyDescent="0.35">
      <c r="A9" s="10" t="s">
        <v>24</v>
      </c>
      <c r="H9" s="4" t="s">
        <v>30</v>
      </c>
    </row>
    <row r="10" spans="1:8" ht="30" x14ac:dyDescent="0.25">
      <c r="A10" s="5" t="s">
        <v>27</v>
      </c>
      <c r="B10" s="225" t="s">
        <v>295</v>
      </c>
      <c r="C10" s="226"/>
      <c r="D10" s="226"/>
    </row>
    <row r="11" spans="1:8" ht="321" customHeight="1" x14ac:dyDescent="0.25">
      <c r="A11" s="45" t="s">
        <v>25</v>
      </c>
      <c r="B11" s="227" t="s">
        <v>294</v>
      </c>
      <c r="C11" s="227"/>
      <c r="D11" s="227"/>
    </row>
    <row r="12" spans="1:8" ht="27.75" customHeight="1" x14ac:dyDescent="0.25">
      <c r="A12" s="46" t="s">
        <v>26</v>
      </c>
      <c r="B12" s="228" t="s">
        <v>289</v>
      </c>
      <c r="C12" s="228"/>
      <c r="D12" s="228"/>
    </row>
    <row r="14" spans="1:8" ht="45" x14ac:dyDescent="0.25">
      <c r="A14" s="41" t="s">
        <v>21</v>
      </c>
      <c r="B14" s="41" t="s">
        <v>28</v>
      </c>
      <c r="C14" s="41" t="s">
        <v>22</v>
      </c>
      <c r="D14" s="41" t="s">
        <v>0</v>
      </c>
      <c r="E14" s="42" t="s">
        <v>23</v>
      </c>
      <c r="F14" s="41" t="s">
        <v>8</v>
      </c>
    </row>
    <row r="15" spans="1:8" ht="80.25" customHeight="1" x14ac:dyDescent="0.25">
      <c r="A15" s="180" t="s">
        <v>215</v>
      </c>
      <c r="B15" s="43" t="s">
        <v>296</v>
      </c>
      <c r="C15" s="43" t="s">
        <v>354</v>
      </c>
      <c r="D15" s="44">
        <v>271539</v>
      </c>
      <c r="E15" s="43" t="s">
        <v>345</v>
      </c>
      <c r="F15" s="43" t="s">
        <v>299</v>
      </c>
    </row>
    <row r="16" spans="1:8" ht="49.5" customHeight="1" x14ac:dyDescent="0.25">
      <c r="A16" s="148" t="s">
        <v>292</v>
      </c>
      <c r="B16" s="43" t="s">
        <v>297</v>
      </c>
      <c r="C16" s="43" t="s">
        <v>355</v>
      </c>
      <c r="D16" s="44">
        <v>326583</v>
      </c>
      <c r="E16" s="43" t="s">
        <v>345</v>
      </c>
      <c r="F16" s="43" t="s">
        <v>299</v>
      </c>
    </row>
    <row r="17" spans="1:6" ht="81.75" customHeight="1" x14ac:dyDescent="0.25">
      <c r="A17" s="148" t="s">
        <v>71</v>
      </c>
      <c r="B17" s="43" t="s">
        <v>79</v>
      </c>
      <c r="C17" s="43" t="s">
        <v>357</v>
      </c>
      <c r="D17" s="44">
        <v>352900</v>
      </c>
      <c r="E17" s="43" t="s">
        <v>345</v>
      </c>
      <c r="F17" s="43" t="s">
        <v>299</v>
      </c>
    </row>
    <row r="18" spans="1:6" ht="75" x14ac:dyDescent="0.25">
      <c r="A18" s="148" t="s">
        <v>291</v>
      </c>
      <c r="B18" s="43" t="s">
        <v>79</v>
      </c>
      <c r="C18" s="43" t="s">
        <v>356</v>
      </c>
      <c r="D18" s="44">
        <v>357816</v>
      </c>
      <c r="E18" s="43" t="s">
        <v>345</v>
      </c>
      <c r="F18" s="43" t="s">
        <v>299</v>
      </c>
    </row>
    <row r="19" spans="1:6" s="134" customFormat="1" ht="84.75" customHeight="1" x14ac:dyDescent="0.25">
      <c r="A19" s="148" t="s">
        <v>364</v>
      </c>
      <c r="B19" s="43" t="s">
        <v>79</v>
      </c>
      <c r="C19" s="43" t="s">
        <v>365</v>
      </c>
      <c r="D19" s="44">
        <v>344400</v>
      </c>
      <c r="E19" s="43" t="s">
        <v>345</v>
      </c>
      <c r="F19" s="43" t="s">
        <v>299</v>
      </c>
    </row>
    <row r="20" spans="1:6" s="134" customFormat="1" ht="61.5" customHeight="1" x14ac:dyDescent="0.25">
      <c r="A20" s="148" t="s">
        <v>150</v>
      </c>
      <c r="B20" s="43" t="s">
        <v>152</v>
      </c>
      <c r="C20" s="43" t="s">
        <v>358</v>
      </c>
      <c r="D20" s="44">
        <v>352202</v>
      </c>
      <c r="E20" s="43" t="s">
        <v>345</v>
      </c>
      <c r="F20" s="43" t="s">
        <v>299</v>
      </c>
    </row>
    <row r="21" spans="1:6" ht="93.75" customHeight="1" x14ac:dyDescent="0.25">
      <c r="A21" s="148" t="s">
        <v>293</v>
      </c>
      <c r="B21" s="43" t="s">
        <v>132</v>
      </c>
      <c r="C21" s="43" t="s">
        <v>86</v>
      </c>
      <c r="D21" s="44">
        <v>353956</v>
      </c>
      <c r="E21" s="43" t="s">
        <v>345</v>
      </c>
      <c r="F21" s="43" t="s">
        <v>299</v>
      </c>
    </row>
    <row r="22" spans="1:6" ht="105" x14ac:dyDescent="0.25">
      <c r="A22" s="43" t="s">
        <v>344</v>
      </c>
      <c r="B22" s="43" t="s">
        <v>332</v>
      </c>
      <c r="C22" s="43" t="s">
        <v>359</v>
      </c>
      <c r="D22" s="44">
        <v>141479</v>
      </c>
      <c r="E22" s="43" t="s">
        <v>345</v>
      </c>
      <c r="F22" s="43" t="s">
        <v>299</v>
      </c>
    </row>
    <row r="23" spans="1:6" x14ac:dyDescent="0.25">
      <c r="D23" s="165">
        <f>SUM(D15:D22)</f>
        <v>2500875</v>
      </c>
    </row>
  </sheetData>
  <mergeCells count="3">
    <mergeCell ref="B10:D10"/>
    <mergeCell ref="B11:D11"/>
    <mergeCell ref="B12:D12"/>
  </mergeCells>
  <pageMargins left="0.7" right="0.7" top="0.75" bottom="0.75" header="0.3" footer="0.3"/>
  <pageSetup paperSize="9"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F1:J65"/>
  <sheetViews>
    <sheetView topLeftCell="E28" zoomScaleNormal="100" workbookViewId="0">
      <selection activeCell="F37" sqref="F37"/>
    </sheetView>
  </sheetViews>
  <sheetFormatPr defaultRowHeight="15" x14ac:dyDescent="0.25"/>
  <cols>
    <col min="6" max="6" width="30.7109375" customWidth="1"/>
    <col min="7" max="7" width="51.42578125" customWidth="1"/>
    <col min="9" max="9" width="14.5703125" customWidth="1"/>
  </cols>
  <sheetData>
    <row r="1" spans="6:10" x14ac:dyDescent="0.25">
      <c r="F1" s="70"/>
      <c r="G1" s="70"/>
      <c r="H1" s="70"/>
      <c r="I1" s="70"/>
      <c r="J1" s="70"/>
    </row>
    <row r="2" spans="6:10" x14ac:dyDescent="0.25">
      <c r="F2" s="70"/>
      <c r="G2" s="70"/>
      <c r="H2" s="70"/>
      <c r="I2" s="70"/>
      <c r="J2" s="70"/>
    </row>
    <row r="3" spans="6:10" x14ac:dyDescent="0.25">
      <c r="F3" s="70"/>
      <c r="G3" s="70"/>
      <c r="H3" s="70"/>
      <c r="I3" s="70"/>
      <c r="J3" s="70"/>
    </row>
    <row r="4" spans="6:10" x14ac:dyDescent="0.25">
      <c r="F4" s="70"/>
      <c r="G4" s="70"/>
      <c r="H4" s="70"/>
      <c r="I4" s="70"/>
      <c r="J4" s="70"/>
    </row>
    <row r="5" spans="6:10" x14ac:dyDescent="0.25">
      <c r="F5" s="70"/>
      <c r="G5" s="70"/>
      <c r="H5" s="70"/>
      <c r="I5" s="70"/>
      <c r="J5" s="70"/>
    </row>
    <row r="6" spans="6:10" x14ac:dyDescent="0.25">
      <c r="F6" s="70"/>
      <c r="G6" s="70"/>
      <c r="H6" s="70"/>
      <c r="I6" s="70"/>
      <c r="J6" s="70"/>
    </row>
    <row r="7" spans="6:10" x14ac:dyDescent="0.25">
      <c r="F7" s="4" t="s">
        <v>80</v>
      </c>
      <c r="G7" s="70"/>
      <c r="H7" s="70"/>
      <c r="I7" s="70"/>
      <c r="J7" s="70"/>
    </row>
    <row r="8" spans="6:10" x14ac:dyDescent="0.25">
      <c r="F8" s="25" t="s">
        <v>12</v>
      </c>
      <c r="G8" s="71" t="s">
        <v>214</v>
      </c>
      <c r="H8" s="70"/>
      <c r="I8" s="70"/>
      <c r="J8" s="70"/>
    </row>
    <row r="9" spans="6:10" x14ac:dyDescent="0.25">
      <c r="F9" s="89"/>
      <c r="G9" s="90"/>
      <c r="H9" s="91"/>
      <c r="I9" s="89"/>
      <c r="J9" s="89"/>
    </row>
    <row r="10" spans="6:10" ht="32.25" customHeight="1" x14ac:dyDescent="0.25">
      <c r="F10" s="37" t="s">
        <v>164</v>
      </c>
      <c r="G10" s="57" t="s">
        <v>215</v>
      </c>
      <c r="H10" s="72"/>
      <c r="I10" s="70"/>
      <c r="J10" s="70"/>
    </row>
    <row r="11" spans="6:10" x14ac:dyDescent="0.25">
      <c r="F11" s="89"/>
      <c r="G11" s="90"/>
      <c r="H11" s="91"/>
      <c r="I11" s="89"/>
      <c r="J11" s="89"/>
    </row>
    <row r="12" spans="6:10" ht="30.75" customHeight="1" x14ac:dyDescent="0.25">
      <c r="F12" s="29" t="s">
        <v>14</v>
      </c>
      <c r="G12" s="78" t="s">
        <v>165</v>
      </c>
      <c r="H12" s="76"/>
      <c r="I12" s="70"/>
      <c r="J12" s="70"/>
    </row>
    <row r="13" spans="6:10" x14ac:dyDescent="0.25">
      <c r="F13" s="93"/>
      <c r="G13" s="94"/>
      <c r="H13" s="94"/>
      <c r="I13" s="89"/>
      <c r="J13" s="89"/>
    </row>
    <row r="14" spans="6:10" x14ac:dyDescent="0.25">
      <c r="F14" s="230" t="s">
        <v>20</v>
      </c>
      <c r="G14" s="230"/>
      <c r="H14" s="76"/>
      <c r="I14" s="70"/>
      <c r="J14" s="70"/>
    </row>
    <row r="15" spans="6:10" ht="69" customHeight="1" x14ac:dyDescent="0.25">
      <c r="F15" s="231" t="s">
        <v>296</v>
      </c>
      <c r="G15" s="231"/>
      <c r="H15" s="76"/>
      <c r="I15" s="70"/>
      <c r="J15" s="70"/>
    </row>
    <row r="16" spans="6:10" x14ac:dyDescent="0.25">
      <c r="F16" s="93"/>
      <c r="G16" s="94"/>
      <c r="H16" s="94"/>
      <c r="I16" s="89"/>
      <c r="J16" s="89"/>
    </row>
    <row r="17" spans="6:10" x14ac:dyDescent="0.25">
      <c r="F17" s="230" t="s">
        <v>19</v>
      </c>
      <c r="G17" s="230"/>
      <c r="H17" s="76"/>
      <c r="I17" s="70"/>
      <c r="J17" s="70"/>
    </row>
    <row r="18" spans="6:10" ht="113.25" customHeight="1" x14ac:dyDescent="0.25">
      <c r="F18" s="232" t="s">
        <v>216</v>
      </c>
      <c r="G18" s="233"/>
      <c r="H18" s="76"/>
      <c r="I18" s="70"/>
      <c r="J18" s="70"/>
    </row>
    <row r="19" spans="6:10" x14ac:dyDescent="0.25">
      <c r="F19" s="12"/>
      <c r="G19" s="73"/>
      <c r="H19" s="76"/>
      <c r="I19" s="70"/>
      <c r="J19" s="70"/>
    </row>
    <row r="20" spans="6:10" x14ac:dyDescent="0.25">
      <c r="F20" s="230" t="s">
        <v>15</v>
      </c>
      <c r="G20" s="230"/>
      <c r="H20" s="13"/>
      <c r="I20" s="70"/>
      <c r="J20" s="70"/>
    </row>
    <row r="21" spans="6:10" ht="94.5" customHeight="1" x14ac:dyDescent="0.25">
      <c r="F21" s="232" t="s">
        <v>217</v>
      </c>
      <c r="G21" s="233"/>
      <c r="H21" s="28"/>
      <c r="I21" s="70"/>
      <c r="J21" s="70"/>
    </row>
    <row r="22" spans="6:10" x14ac:dyDescent="0.25">
      <c r="F22" s="70"/>
      <c r="G22" s="70"/>
      <c r="H22" s="70"/>
      <c r="I22" s="70"/>
      <c r="J22" s="70"/>
    </row>
    <row r="23" spans="6:10" x14ac:dyDescent="0.25">
      <c r="F23" s="26" t="s">
        <v>16</v>
      </c>
      <c r="G23" s="26" t="s">
        <v>2</v>
      </c>
      <c r="H23" s="16" t="e">
        <f>F24&amp;"; "&amp;#REF!&amp;"; "&amp;F25&amp;";"&amp;#REF!&amp;";"&amp;#REF!&amp;"; "&amp;#REF!&amp;";"&amp;#REF!&amp;";"&amp;#REF!&amp;";"&amp;#REF!</f>
        <v>#REF!</v>
      </c>
      <c r="I23" s="70"/>
      <c r="J23" s="70"/>
    </row>
    <row r="24" spans="6:10" ht="74.25" customHeight="1" x14ac:dyDescent="0.25">
      <c r="F24" s="82" t="s">
        <v>218</v>
      </c>
      <c r="G24" s="82" t="s">
        <v>219</v>
      </c>
      <c r="H24" s="15"/>
      <c r="I24" s="70"/>
      <c r="J24" s="70"/>
    </row>
    <row r="25" spans="6:10" ht="15" customHeight="1" x14ac:dyDescent="0.25">
      <c r="F25" s="82" t="s">
        <v>169</v>
      </c>
      <c r="G25" s="78" t="s">
        <v>220</v>
      </c>
      <c r="H25" s="27"/>
      <c r="I25" s="70"/>
      <c r="J25" s="70"/>
    </row>
    <row r="26" spans="6:10" ht="31.5" customHeight="1" x14ac:dyDescent="0.25">
      <c r="F26" s="82" t="s">
        <v>221</v>
      </c>
      <c r="G26" s="96" t="s">
        <v>251</v>
      </c>
      <c r="H26" s="27"/>
      <c r="I26" s="70"/>
      <c r="J26" s="70"/>
    </row>
    <row r="27" spans="6:10" x14ac:dyDescent="0.25">
      <c r="F27" s="77"/>
      <c r="G27" s="97"/>
      <c r="H27" s="27"/>
      <c r="I27" s="70"/>
      <c r="J27" s="70"/>
    </row>
    <row r="28" spans="6:10" x14ac:dyDescent="0.25">
      <c r="F28" s="229" t="s">
        <v>3</v>
      </c>
      <c r="G28" s="229"/>
      <c r="H28" s="73"/>
      <c r="I28" s="70"/>
      <c r="J28" s="70"/>
    </row>
    <row r="29" spans="6:10" ht="60" x14ac:dyDescent="0.25">
      <c r="F29" s="26" t="s">
        <v>4</v>
      </c>
      <c r="G29" s="26" t="s">
        <v>17</v>
      </c>
      <c r="H29" s="30" t="s">
        <v>5</v>
      </c>
      <c r="I29" s="5" t="s">
        <v>173</v>
      </c>
      <c r="J29" s="70"/>
    </row>
    <row r="30" spans="6:10" ht="33.75" customHeight="1" x14ac:dyDescent="0.25">
      <c r="F30" s="99" t="s">
        <v>222</v>
      </c>
      <c r="G30" s="99" t="s">
        <v>115</v>
      </c>
      <c r="H30" s="121">
        <v>24084</v>
      </c>
      <c r="I30" s="122" t="s">
        <v>175</v>
      </c>
      <c r="J30" s="102"/>
    </row>
    <row r="31" spans="6:10" ht="22.5" customHeight="1" x14ac:dyDescent="0.25">
      <c r="F31" s="99" t="s">
        <v>223</v>
      </c>
      <c r="G31" s="99" t="s">
        <v>224</v>
      </c>
      <c r="H31" s="121">
        <v>16056</v>
      </c>
      <c r="I31" s="122" t="s">
        <v>175</v>
      </c>
      <c r="J31" s="102"/>
    </row>
    <row r="32" spans="6:10" ht="28.5" customHeight="1" x14ac:dyDescent="0.25">
      <c r="F32" s="80" t="s">
        <v>225</v>
      </c>
      <c r="G32" s="80" t="s">
        <v>115</v>
      </c>
      <c r="H32" s="68">
        <v>32112</v>
      </c>
      <c r="I32" s="122" t="s">
        <v>175</v>
      </c>
      <c r="J32" s="65"/>
    </row>
    <row r="33" spans="6:10" ht="29.25" customHeight="1" x14ac:dyDescent="0.25">
      <c r="F33" s="80" t="s">
        <v>226</v>
      </c>
      <c r="G33" s="80" t="s">
        <v>115</v>
      </c>
      <c r="H33" s="68">
        <v>32112</v>
      </c>
      <c r="I33" s="122" t="s">
        <v>175</v>
      </c>
      <c r="J33" s="65"/>
    </row>
    <row r="34" spans="6:10" ht="31.5" customHeight="1" x14ac:dyDescent="0.25">
      <c r="F34" s="80" t="s">
        <v>227</v>
      </c>
      <c r="G34" s="80" t="s">
        <v>115</v>
      </c>
      <c r="H34" s="123">
        <v>32112</v>
      </c>
      <c r="I34" s="122" t="s">
        <v>175</v>
      </c>
      <c r="J34" s="65"/>
    </row>
    <row r="35" spans="6:10" ht="30" x14ac:dyDescent="0.25">
      <c r="F35" s="80" t="s">
        <v>89</v>
      </c>
      <c r="G35" s="80" t="s">
        <v>115</v>
      </c>
      <c r="H35" s="68">
        <v>18063</v>
      </c>
      <c r="I35" s="122" t="s">
        <v>175</v>
      </c>
      <c r="J35" s="65"/>
    </row>
    <row r="36" spans="6:10" ht="48" customHeight="1" x14ac:dyDescent="0.25">
      <c r="F36" s="78" t="s">
        <v>228</v>
      </c>
      <c r="G36" s="78"/>
      <c r="H36" s="82">
        <v>2000</v>
      </c>
      <c r="I36" s="122" t="s">
        <v>175</v>
      </c>
      <c r="J36" s="70"/>
    </row>
    <row r="37" spans="6:10" ht="29.25" customHeight="1" x14ac:dyDescent="0.25">
      <c r="F37" s="84" t="s">
        <v>229</v>
      </c>
      <c r="G37" s="84">
        <v>1</v>
      </c>
      <c r="H37" s="82">
        <v>2000</v>
      </c>
      <c r="I37" s="122" t="s">
        <v>175</v>
      </c>
      <c r="J37" s="70"/>
    </row>
    <row r="38" spans="6:10" ht="32.25" customHeight="1" x14ac:dyDescent="0.25">
      <c r="F38" s="84" t="s">
        <v>230</v>
      </c>
      <c r="G38" s="84">
        <v>1</v>
      </c>
      <c r="H38" s="82">
        <v>4000</v>
      </c>
      <c r="I38" s="122" t="s">
        <v>175</v>
      </c>
      <c r="J38" s="70"/>
    </row>
    <row r="39" spans="6:10" ht="27" customHeight="1" x14ac:dyDescent="0.25">
      <c r="F39" s="84" t="s">
        <v>231</v>
      </c>
      <c r="G39" s="84" t="s">
        <v>232</v>
      </c>
      <c r="H39" s="82">
        <v>60000</v>
      </c>
      <c r="I39" s="122" t="s">
        <v>175</v>
      </c>
      <c r="J39" s="70"/>
    </row>
    <row r="40" spans="6:10" ht="23.25" customHeight="1" x14ac:dyDescent="0.25">
      <c r="F40" s="84" t="s">
        <v>233</v>
      </c>
      <c r="G40" s="114" t="s">
        <v>234</v>
      </c>
      <c r="H40" s="82">
        <v>8000</v>
      </c>
      <c r="I40" s="122" t="s">
        <v>175</v>
      </c>
      <c r="J40" s="70"/>
    </row>
    <row r="41" spans="6:10" ht="19.5" customHeight="1" x14ac:dyDescent="0.25">
      <c r="F41" s="84" t="s">
        <v>128</v>
      </c>
      <c r="G41" s="114" t="s">
        <v>235</v>
      </c>
      <c r="H41" s="82">
        <v>2000</v>
      </c>
      <c r="I41" s="122" t="s">
        <v>175</v>
      </c>
      <c r="J41" s="70"/>
    </row>
    <row r="42" spans="6:10" ht="28.5" customHeight="1" x14ac:dyDescent="0.25">
      <c r="F42" s="84" t="s">
        <v>236</v>
      </c>
      <c r="G42" s="114" t="s">
        <v>237</v>
      </c>
      <c r="H42" s="82">
        <v>3000</v>
      </c>
      <c r="I42" s="122" t="s">
        <v>175</v>
      </c>
      <c r="J42" s="70"/>
    </row>
    <row r="43" spans="6:10" ht="24.75" customHeight="1" x14ac:dyDescent="0.25">
      <c r="F43" s="84" t="s">
        <v>238</v>
      </c>
      <c r="G43" s="114"/>
      <c r="H43" s="82">
        <v>10000</v>
      </c>
      <c r="I43" s="122" t="s">
        <v>175</v>
      </c>
      <c r="J43" s="70"/>
    </row>
    <row r="44" spans="6:10" ht="30" x14ac:dyDescent="0.25">
      <c r="F44" s="84" t="s">
        <v>97</v>
      </c>
      <c r="G44" s="114"/>
      <c r="H44" s="60">
        <v>7000</v>
      </c>
      <c r="I44" s="122" t="s">
        <v>175</v>
      </c>
      <c r="J44" s="70"/>
    </row>
    <row r="45" spans="6:10" ht="15.75" customHeight="1" x14ac:dyDescent="0.25">
      <c r="F45" s="84" t="s">
        <v>239</v>
      </c>
      <c r="G45" s="114"/>
      <c r="H45" s="60">
        <v>10000</v>
      </c>
      <c r="I45" s="122" t="s">
        <v>175</v>
      </c>
      <c r="J45" s="70"/>
    </row>
    <row r="46" spans="6:10" ht="16.5" customHeight="1" x14ac:dyDescent="0.25">
      <c r="F46" s="84" t="s">
        <v>78</v>
      </c>
      <c r="G46" s="114" t="s">
        <v>240</v>
      </c>
      <c r="H46" s="60">
        <v>7200</v>
      </c>
      <c r="I46" s="122" t="s">
        <v>175</v>
      </c>
      <c r="J46" s="70"/>
    </row>
    <row r="47" spans="6:10" ht="30" x14ac:dyDescent="0.25">
      <c r="F47" s="84" t="s">
        <v>241</v>
      </c>
      <c r="G47" s="114">
        <v>1</v>
      </c>
      <c r="H47" s="60">
        <v>1000</v>
      </c>
      <c r="I47" s="122" t="s">
        <v>175</v>
      </c>
      <c r="J47" s="70"/>
    </row>
    <row r="48" spans="6:10" ht="30" x14ac:dyDescent="0.25">
      <c r="F48" s="80" t="s">
        <v>99</v>
      </c>
      <c r="G48" s="124">
        <v>2</v>
      </c>
      <c r="H48" s="60">
        <v>600</v>
      </c>
      <c r="I48" s="122" t="s">
        <v>175</v>
      </c>
      <c r="J48" s="70"/>
    </row>
    <row r="49" spans="6:10" ht="30" x14ac:dyDescent="0.25">
      <c r="F49" s="78" t="s">
        <v>242</v>
      </c>
      <c r="G49" s="125">
        <v>2</v>
      </c>
      <c r="H49" s="60">
        <v>200</v>
      </c>
      <c r="I49" s="122" t="s">
        <v>175</v>
      </c>
      <c r="J49" s="70"/>
    </row>
    <row r="50" spans="6:10" x14ac:dyDescent="0.25">
      <c r="F50" s="77"/>
      <c r="G50" s="81" t="s">
        <v>6</v>
      </c>
      <c r="H50" s="82">
        <f>SUM(H30:H49)</f>
        <v>271539</v>
      </c>
      <c r="I50" s="70">
        <v>0.15</v>
      </c>
      <c r="J50" s="70">
        <f>H50*I50</f>
        <v>40730.85</v>
      </c>
    </row>
    <row r="51" spans="6:10" x14ac:dyDescent="0.25">
      <c r="F51" s="77"/>
      <c r="G51" s="81"/>
      <c r="H51" s="39"/>
      <c r="I51" s="70"/>
      <c r="J51" s="70"/>
    </row>
    <row r="52" spans="6:10" x14ac:dyDescent="0.25">
      <c r="F52" s="73"/>
      <c r="G52" s="73"/>
      <c r="H52" s="73"/>
      <c r="I52" s="70"/>
      <c r="J52" s="70"/>
    </row>
    <row r="53" spans="6:10" x14ac:dyDescent="0.25">
      <c r="F53" s="22" t="s">
        <v>7</v>
      </c>
      <c r="G53" s="73"/>
      <c r="H53" s="73"/>
      <c r="I53" s="70"/>
      <c r="J53" s="70"/>
    </row>
    <row r="54" spans="6:10" ht="45" x14ac:dyDescent="0.25">
      <c r="F54" s="30" t="s">
        <v>8</v>
      </c>
      <c r="G54" s="30" t="s">
        <v>10</v>
      </c>
      <c r="H54" s="26" t="s">
        <v>9</v>
      </c>
      <c r="I54" s="70"/>
      <c r="J54" s="70"/>
    </row>
    <row r="55" spans="6:10" x14ac:dyDescent="0.25">
      <c r="F55" s="78" t="s">
        <v>205</v>
      </c>
      <c r="G55" s="78" t="s">
        <v>243</v>
      </c>
      <c r="H55" s="82">
        <v>40731</v>
      </c>
      <c r="I55" s="70"/>
      <c r="J55" s="70"/>
    </row>
    <row r="56" spans="6:10" x14ac:dyDescent="0.25">
      <c r="F56" s="78" t="s">
        <v>70</v>
      </c>
      <c r="G56" s="82" t="s">
        <v>244</v>
      </c>
      <c r="H56" s="82">
        <f>H57-H55</f>
        <v>230808</v>
      </c>
      <c r="I56" s="70"/>
      <c r="J56" s="70"/>
    </row>
    <row r="57" spans="6:10" x14ac:dyDescent="0.25">
      <c r="F57" s="70"/>
      <c r="G57" s="85" t="s">
        <v>6</v>
      </c>
      <c r="H57" s="82">
        <v>271539</v>
      </c>
      <c r="I57" s="70"/>
      <c r="J57" s="70"/>
    </row>
    <row r="58" spans="6:10" x14ac:dyDescent="0.25">
      <c r="F58" s="70"/>
      <c r="G58" s="70"/>
      <c r="H58" s="70"/>
      <c r="I58" s="70"/>
      <c r="J58" s="70"/>
    </row>
    <row r="59" spans="6:10" x14ac:dyDescent="0.25">
      <c r="F59" s="70"/>
      <c r="G59" s="85" t="s">
        <v>11</v>
      </c>
      <c r="H59" s="87">
        <f>H50-H57</f>
        <v>0</v>
      </c>
      <c r="I59" s="70"/>
      <c r="J59" s="70"/>
    </row>
    <row r="60" spans="6:10" x14ac:dyDescent="0.25">
      <c r="F60" s="70"/>
      <c r="G60" s="70"/>
      <c r="H60" s="70"/>
      <c r="I60" s="70"/>
      <c r="J60" s="70"/>
    </row>
    <row r="61" spans="6:10" x14ac:dyDescent="0.25">
      <c r="F61" s="70"/>
      <c r="G61" s="70"/>
      <c r="H61" s="70"/>
      <c r="I61" s="70"/>
      <c r="J61" s="70"/>
    </row>
    <row r="62" spans="6:10" x14ac:dyDescent="0.25">
      <c r="F62" s="3" t="s">
        <v>29</v>
      </c>
      <c r="G62" s="3" t="s">
        <v>1</v>
      </c>
      <c r="H62" s="70"/>
      <c r="I62" s="70"/>
      <c r="J62" s="70"/>
    </row>
    <row r="63" spans="6:10" ht="29.25" customHeight="1" x14ac:dyDescent="0.25">
      <c r="F63" s="78" t="s">
        <v>245</v>
      </c>
      <c r="G63" s="78" t="s">
        <v>246</v>
      </c>
      <c r="H63" s="70"/>
      <c r="I63" s="70"/>
      <c r="J63" s="70"/>
    </row>
    <row r="64" spans="6:10" ht="75" x14ac:dyDescent="0.25">
      <c r="F64" s="78" t="s">
        <v>247</v>
      </c>
      <c r="G64" s="78" t="s">
        <v>248</v>
      </c>
      <c r="H64" s="70"/>
      <c r="I64" s="70"/>
      <c r="J64" s="70"/>
    </row>
    <row r="65" spans="6:10" ht="197.25" customHeight="1" x14ac:dyDescent="0.25">
      <c r="F65" s="78" t="s">
        <v>249</v>
      </c>
      <c r="G65" s="78" t="s">
        <v>250</v>
      </c>
      <c r="H65" s="70"/>
      <c r="I65" s="70"/>
      <c r="J65" s="70"/>
    </row>
  </sheetData>
  <mergeCells count="7">
    <mergeCell ref="F28:G28"/>
    <mergeCell ref="F14:G14"/>
    <mergeCell ref="F15:G15"/>
    <mergeCell ref="F17:G17"/>
    <mergeCell ref="F18:G18"/>
    <mergeCell ref="F20:G20"/>
    <mergeCell ref="F21:G21"/>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65"/>
  <sheetViews>
    <sheetView topLeftCell="A58" workbookViewId="0">
      <selection activeCell="D22" sqref="D22"/>
    </sheetView>
  </sheetViews>
  <sheetFormatPr defaultRowHeight="15" x14ac:dyDescent="0.25"/>
  <cols>
    <col min="1" max="1" width="26.5703125" customWidth="1"/>
    <col min="2" max="2" width="72.5703125" customWidth="1"/>
  </cols>
  <sheetData>
    <row r="1" spans="1:8" x14ac:dyDescent="0.25">
      <c r="A1" s="70"/>
      <c r="B1" s="70"/>
      <c r="C1" s="70"/>
      <c r="D1" s="70"/>
      <c r="E1" s="70"/>
      <c r="F1" s="70"/>
      <c r="G1" s="70"/>
      <c r="H1" s="70"/>
    </row>
    <row r="2" spans="1:8" x14ac:dyDescent="0.25">
      <c r="A2" s="70"/>
      <c r="B2" s="70"/>
      <c r="C2" s="75"/>
      <c r="D2" s="75"/>
      <c r="E2" s="75"/>
      <c r="F2" s="75"/>
      <c r="G2" s="70"/>
      <c r="H2" s="70"/>
    </row>
    <row r="3" spans="1:8" x14ac:dyDescent="0.25">
      <c r="A3" s="70"/>
      <c r="B3" s="70"/>
      <c r="C3" s="75"/>
      <c r="D3" s="75"/>
      <c r="E3" s="75"/>
      <c r="F3" s="75"/>
      <c r="G3" s="70"/>
      <c r="H3" s="70"/>
    </row>
    <row r="4" spans="1:8" x14ac:dyDescent="0.25">
      <c r="A4" s="70"/>
      <c r="B4" s="70"/>
      <c r="C4" s="70"/>
      <c r="D4" s="70"/>
      <c r="E4" s="70"/>
      <c r="F4" s="70"/>
      <c r="G4" s="70"/>
      <c r="H4" s="70"/>
    </row>
    <row r="5" spans="1:8" x14ac:dyDescent="0.25">
      <c r="A5" s="70"/>
      <c r="B5" s="70"/>
      <c r="C5" s="70"/>
      <c r="D5" s="70"/>
      <c r="E5" s="70"/>
      <c r="F5" s="70"/>
      <c r="G5" s="70"/>
      <c r="H5" s="70"/>
    </row>
    <row r="6" spans="1:8" x14ac:dyDescent="0.25">
      <c r="A6" s="70"/>
      <c r="B6" s="70"/>
      <c r="C6" s="70"/>
      <c r="D6" s="70"/>
      <c r="E6" s="70"/>
      <c r="F6" s="70"/>
      <c r="G6" s="70"/>
      <c r="H6" s="70"/>
    </row>
    <row r="7" spans="1:8" x14ac:dyDescent="0.25">
      <c r="A7" s="4" t="s">
        <v>80</v>
      </c>
      <c r="B7" s="70"/>
      <c r="C7" s="70"/>
      <c r="D7" s="70"/>
      <c r="E7" s="70"/>
      <c r="F7" s="70"/>
      <c r="G7" s="70"/>
      <c r="H7" s="70"/>
    </row>
    <row r="8" spans="1:8" x14ac:dyDescent="0.25">
      <c r="A8" s="25" t="s">
        <v>12</v>
      </c>
      <c r="B8" s="71" t="s">
        <v>292</v>
      </c>
      <c r="C8" s="69"/>
      <c r="D8" s="70"/>
      <c r="E8" s="70"/>
      <c r="F8" s="70"/>
      <c r="G8" s="70"/>
      <c r="H8" s="70"/>
    </row>
    <row r="9" spans="1:8" x14ac:dyDescent="0.25">
      <c r="A9" s="89"/>
      <c r="B9" s="90"/>
      <c r="C9" s="91"/>
      <c r="D9" s="89"/>
      <c r="E9" s="89"/>
      <c r="F9" s="89"/>
      <c r="G9" s="89"/>
      <c r="H9" s="89"/>
    </row>
    <row r="10" spans="1:8" ht="57.75" customHeight="1" x14ac:dyDescent="0.25">
      <c r="A10" s="37" t="s">
        <v>164</v>
      </c>
      <c r="B10" s="184" t="s">
        <v>298</v>
      </c>
      <c r="C10" s="92"/>
      <c r="D10" s="70"/>
      <c r="E10" s="70"/>
      <c r="F10" s="70"/>
      <c r="G10" s="70"/>
      <c r="H10" s="70"/>
    </row>
    <row r="11" spans="1:8" x14ac:dyDescent="0.25">
      <c r="A11" s="89"/>
      <c r="B11" s="90"/>
      <c r="C11" s="91"/>
      <c r="D11" s="89"/>
      <c r="E11" s="89"/>
      <c r="F11" s="89"/>
      <c r="G11" s="89"/>
      <c r="H11" s="89"/>
    </row>
    <row r="12" spans="1:8" ht="33.75" customHeight="1" x14ac:dyDescent="0.25">
      <c r="A12" s="29" t="s">
        <v>14</v>
      </c>
      <c r="B12" s="78" t="s">
        <v>165</v>
      </c>
      <c r="C12" s="76"/>
      <c r="D12" s="70"/>
      <c r="E12" s="70"/>
      <c r="F12" s="70"/>
      <c r="G12" s="70"/>
      <c r="H12" s="70"/>
    </row>
    <row r="13" spans="1:8" x14ac:dyDescent="0.25">
      <c r="A13" s="93"/>
      <c r="B13" s="94"/>
      <c r="C13" s="94"/>
      <c r="D13" s="89"/>
      <c r="E13" s="89"/>
      <c r="F13" s="89"/>
      <c r="G13" s="89"/>
      <c r="H13" s="89"/>
    </row>
    <row r="14" spans="1:8" x14ac:dyDescent="0.25">
      <c r="A14" s="230" t="s">
        <v>20</v>
      </c>
      <c r="B14" s="230"/>
      <c r="C14" s="76"/>
      <c r="D14" s="70"/>
      <c r="E14" s="70"/>
      <c r="F14" s="70"/>
      <c r="G14" s="70"/>
      <c r="H14" s="70"/>
    </row>
    <row r="15" spans="1:8" ht="36.75" customHeight="1" x14ac:dyDescent="0.25">
      <c r="A15" s="231" t="s">
        <v>297</v>
      </c>
      <c r="B15" s="231"/>
      <c r="C15" s="76"/>
      <c r="D15" s="70"/>
      <c r="E15" s="70"/>
      <c r="F15" s="70"/>
      <c r="G15" s="70"/>
      <c r="H15" s="70"/>
    </row>
    <row r="16" spans="1:8" x14ac:dyDescent="0.25">
      <c r="A16" s="93"/>
      <c r="B16" s="94"/>
      <c r="C16" s="94"/>
      <c r="D16" s="89"/>
      <c r="E16" s="89"/>
      <c r="F16" s="89"/>
      <c r="G16" s="89"/>
      <c r="H16" s="89"/>
    </row>
    <row r="17" spans="1:8" x14ac:dyDescent="0.25">
      <c r="A17" s="230" t="s">
        <v>19</v>
      </c>
      <c r="B17" s="230"/>
      <c r="C17" s="76"/>
      <c r="D17" s="70"/>
      <c r="E17" s="70"/>
      <c r="F17" s="70"/>
      <c r="G17" s="70"/>
      <c r="H17" s="70"/>
    </row>
    <row r="18" spans="1:8" ht="227.25" customHeight="1" x14ac:dyDescent="0.25">
      <c r="A18" s="239" t="s">
        <v>346</v>
      </c>
      <c r="B18" s="240"/>
      <c r="C18" s="76"/>
      <c r="D18" s="70"/>
      <c r="E18" s="70"/>
      <c r="F18" s="70"/>
      <c r="G18" s="70"/>
      <c r="H18" s="70"/>
    </row>
    <row r="19" spans="1:8" x14ac:dyDescent="0.25">
      <c r="A19" s="12"/>
      <c r="B19" s="73"/>
      <c r="C19" s="76"/>
      <c r="D19" s="70"/>
      <c r="E19" s="70"/>
      <c r="F19" s="70"/>
      <c r="G19" s="70"/>
      <c r="H19" s="70"/>
    </row>
    <row r="20" spans="1:8" x14ac:dyDescent="0.25">
      <c r="A20" s="230" t="s">
        <v>15</v>
      </c>
      <c r="B20" s="230"/>
      <c r="C20" s="13"/>
      <c r="D20" s="70"/>
      <c r="E20" s="70"/>
      <c r="F20" s="70"/>
      <c r="G20" s="70"/>
      <c r="H20" s="70"/>
    </row>
    <row r="21" spans="1:8" ht="193.5" customHeight="1" x14ac:dyDescent="0.25">
      <c r="A21" s="239" t="s">
        <v>166</v>
      </c>
      <c r="B21" s="240"/>
      <c r="C21" s="95"/>
      <c r="D21" s="95"/>
      <c r="E21" s="95"/>
      <c r="F21" s="70"/>
      <c r="G21" s="70"/>
      <c r="H21" s="70"/>
    </row>
    <row r="22" spans="1:8" x14ac:dyDescent="0.25">
      <c r="A22" s="70"/>
      <c r="B22" s="70"/>
      <c r="C22" s="70"/>
      <c r="D22" s="70"/>
      <c r="E22" s="70"/>
      <c r="F22" s="70"/>
      <c r="G22" s="70"/>
      <c r="H22" s="70"/>
    </row>
    <row r="23" spans="1:8" x14ac:dyDescent="0.25">
      <c r="A23" s="26" t="s">
        <v>16</v>
      </c>
      <c r="B23" s="26" t="s">
        <v>2</v>
      </c>
      <c r="C23" s="16" t="e">
        <f>A24&amp;"; "&amp;#REF!&amp;"; "&amp;A25&amp;";"&amp;#REF!&amp;";"&amp;#REF!&amp;"; "&amp;#REF!&amp;";"&amp;#REF!&amp;";"&amp;#REF!&amp;";"&amp;#REF!</f>
        <v>#REF!</v>
      </c>
      <c r="D23" s="70"/>
      <c r="E23" s="70"/>
      <c r="F23" s="70"/>
      <c r="G23" s="70"/>
      <c r="H23" s="70"/>
    </row>
    <row r="24" spans="1:8" ht="57.75" customHeight="1" x14ac:dyDescent="0.25">
      <c r="A24" s="82" t="s">
        <v>167</v>
      </c>
      <c r="B24" s="82" t="s">
        <v>168</v>
      </c>
      <c r="C24" s="234"/>
      <c r="D24" s="235"/>
      <c r="E24" s="235"/>
      <c r="F24" s="235"/>
      <c r="G24" s="235"/>
      <c r="H24" s="235"/>
    </row>
    <row r="25" spans="1:8" ht="43.5" customHeight="1" x14ac:dyDescent="0.25">
      <c r="A25" s="82" t="s">
        <v>169</v>
      </c>
      <c r="B25" s="78" t="s">
        <v>170</v>
      </c>
      <c r="C25" s="27"/>
      <c r="D25" s="70"/>
      <c r="E25" s="70"/>
      <c r="F25" s="70"/>
      <c r="G25" s="70"/>
      <c r="H25" s="70"/>
    </row>
    <row r="26" spans="1:8" ht="66" customHeight="1" x14ac:dyDescent="0.25">
      <c r="A26" s="82" t="s">
        <v>171</v>
      </c>
      <c r="B26" s="96" t="s">
        <v>172</v>
      </c>
      <c r="C26" s="27"/>
      <c r="D26" s="70"/>
      <c r="E26" s="70"/>
      <c r="F26" s="70"/>
      <c r="G26" s="70"/>
      <c r="H26" s="70"/>
    </row>
    <row r="27" spans="1:8" x14ac:dyDescent="0.25">
      <c r="A27" s="77"/>
      <c r="B27" s="97"/>
      <c r="C27" s="27"/>
      <c r="D27" s="70"/>
      <c r="E27" s="70"/>
      <c r="F27" s="70"/>
      <c r="G27" s="70"/>
      <c r="H27" s="70"/>
    </row>
    <row r="28" spans="1:8" x14ac:dyDescent="0.25">
      <c r="A28" s="229" t="s">
        <v>3</v>
      </c>
      <c r="B28" s="229"/>
      <c r="C28" s="73"/>
      <c r="D28" s="70"/>
      <c r="E28" s="70"/>
      <c r="F28" s="98"/>
      <c r="G28" s="98"/>
      <c r="H28" s="98"/>
    </row>
    <row r="29" spans="1:8" ht="60" x14ac:dyDescent="0.25">
      <c r="A29" s="26" t="s">
        <v>4</v>
      </c>
      <c r="B29" s="26" t="s">
        <v>17</v>
      </c>
      <c r="C29" s="30" t="s">
        <v>5</v>
      </c>
      <c r="D29" s="67" t="s">
        <v>173</v>
      </c>
      <c r="E29" s="70"/>
      <c r="F29" s="98"/>
      <c r="G29" s="98"/>
      <c r="H29" s="98"/>
    </row>
    <row r="30" spans="1:8" ht="38.25" customHeight="1" x14ac:dyDescent="0.25">
      <c r="A30" s="99" t="s">
        <v>174</v>
      </c>
      <c r="B30" s="99" t="s">
        <v>115</v>
      </c>
      <c r="C30" s="100">
        <v>48168</v>
      </c>
      <c r="D30" s="101" t="s">
        <v>175</v>
      </c>
      <c r="E30" s="102"/>
      <c r="F30" s="103"/>
      <c r="G30" s="103"/>
      <c r="H30" s="98"/>
    </row>
    <row r="31" spans="1:8" ht="39" customHeight="1" x14ac:dyDescent="0.25">
      <c r="A31" s="80" t="s">
        <v>176</v>
      </c>
      <c r="B31" s="80" t="s">
        <v>177</v>
      </c>
      <c r="C31" s="104">
        <v>64224</v>
      </c>
      <c r="D31" s="101" t="s">
        <v>175</v>
      </c>
      <c r="E31" s="65"/>
      <c r="F31" s="98"/>
      <c r="G31" s="98"/>
      <c r="H31" s="98"/>
    </row>
    <row r="32" spans="1:8" ht="30" x14ac:dyDescent="0.25">
      <c r="A32" s="80" t="s">
        <v>89</v>
      </c>
      <c r="B32" s="80" t="s">
        <v>115</v>
      </c>
      <c r="C32" s="105">
        <v>16859</v>
      </c>
      <c r="D32" s="101" t="s">
        <v>175</v>
      </c>
      <c r="E32" s="65"/>
      <c r="F32" s="98"/>
      <c r="G32" s="98"/>
      <c r="H32" s="98"/>
    </row>
    <row r="33" spans="1:8" ht="34.5" customHeight="1" x14ac:dyDescent="0.25">
      <c r="A33" s="78" t="s">
        <v>178</v>
      </c>
      <c r="B33" s="106" t="s">
        <v>179</v>
      </c>
      <c r="C33" s="107">
        <v>8400</v>
      </c>
      <c r="D33" s="101" t="s">
        <v>175</v>
      </c>
      <c r="E33" s="70"/>
      <c r="F33" s="70"/>
      <c r="G33" s="70"/>
      <c r="H33" s="70"/>
    </row>
    <row r="34" spans="1:8" ht="28.5" customHeight="1" x14ac:dyDescent="0.25">
      <c r="A34" s="84" t="s">
        <v>180</v>
      </c>
      <c r="B34" s="84" t="s">
        <v>181</v>
      </c>
      <c r="C34" s="107">
        <v>3600</v>
      </c>
      <c r="D34" s="101" t="s">
        <v>175</v>
      </c>
      <c r="E34" s="70"/>
      <c r="F34" s="70"/>
      <c r="G34" s="70"/>
      <c r="H34" s="70"/>
    </row>
    <row r="35" spans="1:8" ht="32.25" customHeight="1" x14ac:dyDescent="0.25">
      <c r="A35" s="84" t="s">
        <v>182</v>
      </c>
      <c r="B35" s="84" t="s">
        <v>183</v>
      </c>
      <c r="C35" s="107">
        <v>4000</v>
      </c>
      <c r="D35" s="101" t="s">
        <v>175</v>
      </c>
      <c r="E35" s="70"/>
      <c r="F35" s="70"/>
      <c r="G35" s="70"/>
      <c r="H35" s="70"/>
    </row>
    <row r="36" spans="1:8" ht="51.75" customHeight="1" x14ac:dyDescent="0.25">
      <c r="A36" s="108" t="s">
        <v>184</v>
      </c>
      <c r="B36" s="61" t="s">
        <v>185</v>
      </c>
      <c r="C36" s="107">
        <v>50000</v>
      </c>
      <c r="D36" s="101" t="s">
        <v>175</v>
      </c>
      <c r="E36" s="70"/>
      <c r="F36" s="70"/>
      <c r="G36" s="70"/>
      <c r="H36" s="70"/>
    </row>
    <row r="37" spans="1:8" ht="45.75" customHeight="1" x14ac:dyDescent="0.25">
      <c r="A37" s="84" t="s">
        <v>186</v>
      </c>
      <c r="B37" s="109" t="s">
        <v>187</v>
      </c>
      <c r="C37" s="107">
        <v>4000</v>
      </c>
      <c r="D37" s="101" t="s">
        <v>175</v>
      </c>
      <c r="E37" s="69"/>
      <c r="F37" s="70"/>
      <c r="G37" s="70"/>
      <c r="H37" s="70"/>
    </row>
    <row r="38" spans="1:8" ht="21.75" customHeight="1" x14ac:dyDescent="0.25">
      <c r="A38" s="84" t="s">
        <v>188</v>
      </c>
      <c r="B38" s="110" t="s">
        <v>189</v>
      </c>
      <c r="C38" s="107">
        <v>30000</v>
      </c>
      <c r="D38" s="101" t="s">
        <v>175</v>
      </c>
      <c r="E38" s="69"/>
      <c r="F38" s="70"/>
      <c r="G38" s="70"/>
      <c r="H38" s="70"/>
    </row>
    <row r="39" spans="1:8" ht="23.25" customHeight="1" x14ac:dyDescent="0.25">
      <c r="A39" s="84" t="s">
        <v>190</v>
      </c>
      <c r="B39" s="111" t="s">
        <v>191</v>
      </c>
      <c r="C39" s="107">
        <v>2800</v>
      </c>
      <c r="D39" s="101" t="s">
        <v>175</v>
      </c>
      <c r="E39" s="70"/>
      <c r="F39" s="70"/>
      <c r="G39" s="70"/>
      <c r="H39" s="70"/>
    </row>
    <row r="40" spans="1:8" ht="27.75" customHeight="1" x14ac:dyDescent="0.25">
      <c r="A40" s="84" t="s">
        <v>192</v>
      </c>
      <c r="B40" s="111" t="s">
        <v>193</v>
      </c>
      <c r="C40" s="107">
        <v>700</v>
      </c>
      <c r="D40" s="101" t="s">
        <v>175</v>
      </c>
      <c r="E40" s="70"/>
      <c r="F40" s="70"/>
      <c r="G40" s="70"/>
      <c r="H40" s="70"/>
    </row>
    <row r="41" spans="1:8" ht="24" customHeight="1" x14ac:dyDescent="0.25">
      <c r="A41" s="84" t="s">
        <v>110</v>
      </c>
      <c r="B41" s="111" t="s">
        <v>194</v>
      </c>
      <c r="C41" s="107">
        <v>3000</v>
      </c>
      <c r="D41" s="101" t="s">
        <v>175</v>
      </c>
      <c r="E41" s="70"/>
      <c r="F41" s="70"/>
      <c r="G41" s="70"/>
      <c r="H41" s="70"/>
    </row>
    <row r="42" spans="1:8" ht="30" customHeight="1" x14ac:dyDescent="0.25">
      <c r="A42" s="84" t="s">
        <v>195</v>
      </c>
      <c r="B42" s="112" t="s">
        <v>196</v>
      </c>
      <c r="C42" s="107">
        <v>3000</v>
      </c>
      <c r="D42" s="101" t="s">
        <v>175</v>
      </c>
      <c r="E42" s="70"/>
      <c r="F42" s="70"/>
      <c r="G42" s="70"/>
      <c r="H42" s="70"/>
    </row>
    <row r="43" spans="1:8" ht="23.25" customHeight="1" x14ac:dyDescent="0.25">
      <c r="A43" s="84" t="s">
        <v>197</v>
      </c>
      <c r="B43" s="113" t="s">
        <v>198</v>
      </c>
      <c r="C43" s="107">
        <v>1000</v>
      </c>
      <c r="D43" s="101" t="s">
        <v>175</v>
      </c>
      <c r="E43" s="70"/>
      <c r="F43" s="70"/>
      <c r="G43" s="70"/>
      <c r="H43" s="70"/>
    </row>
    <row r="44" spans="1:8" ht="21.75" customHeight="1" x14ac:dyDescent="0.25">
      <c r="A44" s="84" t="s">
        <v>199</v>
      </c>
      <c r="B44" s="112" t="s">
        <v>200</v>
      </c>
      <c r="C44" s="107">
        <v>5000</v>
      </c>
      <c r="D44" s="101" t="s">
        <v>175</v>
      </c>
      <c r="E44" s="70"/>
      <c r="F44" s="70"/>
      <c r="G44" s="70"/>
      <c r="H44" s="70"/>
    </row>
    <row r="45" spans="1:8" ht="25.5" customHeight="1" x14ac:dyDescent="0.25">
      <c r="A45" s="84" t="s">
        <v>201</v>
      </c>
      <c r="B45" s="114" t="s">
        <v>202</v>
      </c>
      <c r="C45" s="107">
        <v>40000</v>
      </c>
      <c r="D45" s="101" t="s">
        <v>175</v>
      </c>
      <c r="E45" s="70"/>
      <c r="F45" s="70"/>
      <c r="G45" s="70"/>
      <c r="H45" s="70"/>
    </row>
    <row r="46" spans="1:8" ht="138" customHeight="1" x14ac:dyDescent="0.25">
      <c r="A46" s="80" t="s">
        <v>203</v>
      </c>
      <c r="B46" s="80" t="s">
        <v>204</v>
      </c>
      <c r="C46" s="107">
        <v>90000</v>
      </c>
      <c r="D46" s="101" t="s">
        <v>175</v>
      </c>
      <c r="E46" s="70"/>
      <c r="F46" s="4"/>
      <c r="G46" s="70"/>
      <c r="H46" s="70"/>
    </row>
    <row r="47" spans="1:8" x14ac:dyDescent="0.25">
      <c r="A47" s="78"/>
      <c r="B47" s="78"/>
      <c r="C47" s="107"/>
      <c r="D47" s="78"/>
      <c r="E47" s="70"/>
      <c r="F47" s="70"/>
      <c r="G47" s="70"/>
      <c r="H47" s="70"/>
    </row>
    <row r="48" spans="1:8" x14ac:dyDescent="0.25">
      <c r="A48" s="77"/>
      <c r="B48" s="115" t="s">
        <v>6</v>
      </c>
      <c r="C48" s="116">
        <f>SUM(C31:C47)</f>
        <v>326583</v>
      </c>
      <c r="D48" s="70"/>
      <c r="E48" s="70">
        <v>0.15</v>
      </c>
      <c r="F48" s="70">
        <f>C48*E48</f>
        <v>48987.45</v>
      </c>
      <c r="G48" s="70"/>
      <c r="H48" s="70"/>
    </row>
    <row r="49" spans="1:8" x14ac:dyDescent="0.25">
      <c r="A49" s="77"/>
      <c r="B49" s="81"/>
      <c r="C49" s="39"/>
      <c r="D49" s="70"/>
      <c r="E49" s="70"/>
      <c r="F49" s="70"/>
      <c r="G49" s="70"/>
      <c r="H49" s="70"/>
    </row>
    <row r="50" spans="1:8" x14ac:dyDescent="0.25">
      <c r="A50" s="73"/>
      <c r="B50" s="73"/>
      <c r="C50" s="73"/>
      <c r="D50" s="70"/>
      <c r="E50" s="70"/>
      <c r="F50" s="70"/>
      <c r="G50" s="70"/>
      <c r="H50" s="70"/>
    </row>
    <row r="51" spans="1:8" ht="30" x14ac:dyDescent="0.25">
      <c r="A51" s="22" t="s">
        <v>7</v>
      </c>
      <c r="B51" s="73"/>
      <c r="C51" s="73"/>
      <c r="D51" s="70"/>
      <c r="E51" s="70"/>
      <c r="F51" s="70"/>
      <c r="G51" s="70"/>
      <c r="H51" s="70"/>
    </row>
    <row r="52" spans="1:8" ht="45" x14ac:dyDescent="0.25">
      <c r="A52" s="30" t="s">
        <v>8</v>
      </c>
      <c r="B52" s="30" t="s">
        <v>10</v>
      </c>
      <c r="C52" s="26" t="s">
        <v>9</v>
      </c>
      <c r="D52" s="70"/>
      <c r="E52" s="70"/>
      <c r="F52" s="70"/>
      <c r="G52" s="70"/>
      <c r="H52" s="70"/>
    </row>
    <row r="53" spans="1:8" x14ac:dyDescent="0.25">
      <c r="A53" s="78" t="s">
        <v>205</v>
      </c>
      <c r="B53" s="78"/>
      <c r="C53" s="82">
        <v>48987</v>
      </c>
      <c r="D53" s="117"/>
      <c r="E53" s="70"/>
      <c r="F53" s="70"/>
      <c r="G53" s="70"/>
      <c r="H53" s="70"/>
    </row>
    <row r="54" spans="1:8" x14ac:dyDescent="0.25">
      <c r="A54" s="78" t="s">
        <v>70</v>
      </c>
      <c r="B54" s="78"/>
      <c r="C54" s="107">
        <f>C56-C53</f>
        <v>277596</v>
      </c>
      <c r="D54" s="70"/>
      <c r="E54" s="70"/>
      <c r="F54" s="70"/>
      <c r="G54" s="70"/>
      <c r="H54" s="70"/>
    </row>
    <row r="55" spans="1:8" x14ac:dyDescent="0.25">
      <c r="A55" s="78"/>
      <c r="B55" s="82"/>
      <c r="C55" s="82"/>
      <c r="D55" s="70"/>
      <c r="E55" s="70"/>
      <c r="F55" s="70"/>
      <c r="G55" s="70"/>
      <c r="H55" s="70"/>
    </row>
    <row r="56" spans="1:8" x14ac:dyDescent="0.25">
      <c r="A56" s="70"/>
      <c r="B56" s="118" t="s">
        <v>6</v>
      </c>
      <c r="C56" s="116">
        <v>326583</v>
      </c>
      <c r="D56" s="70"/>
      <c r="E56" s="70"/>
      <c r="F56" s="70"/>
      <c r="G56" s="70"/>
      <c r="H56" s="70"/>
    </row>
    <row r="57" spans="1:8" x14ac:dyDescent="0.25">
      <c r="A57" s="70"/>
      <c r="B57" s="70"/>
      <c r="C57" s="119"/>
      <c r="D57" s="70"/>
      <c r="E57" s="70"/>
      <c r="F57" s="70"/>
      <c r="G57" s="70"/>
      <c r="H57" s="70"/>
    </row>
    <row r="58" spans="1:8" x14ac:dyDescent="0.25">
      <c r="A58" s="70"/>
      <c r="B58" s="85" t="s">
        <v>11</v>
      </c>
      <c r="C58" s="119">
        <f>C48-C56</f>
        <v>0</v>
      </c>
      <c r="D58" s="70"/>
      <c r="E58" s="70"/>
      <c r="F58" s="70"/>
      <c r="G58" s="70"/>
      <c r="H58" s="70"/>
    </row>
    <row r="59" spans="1:8" x14ac:dyDescent="0.25">
      <c r="A59" s="70"/>
      <c r="B59" s="70"/>
      <c r="C59" s="70"/>
      <c r="D59" s="70"/>
      <c r="E59" s="70"/>
      <c r="F59" s="70"/>
      <c r="G59" s="70"/>
      <c r="H59" s="70"/>
    </row>
    <row r="60" spans="1:8" x14ac:dyDescent="0.25">
      <c r="A60" s="70"/>
      <c r="B60" s="70"/>
      <c r="C60" s="70"/>
      <c r="D60" s="70"/>
      <c r="E60" s="70"/>
      <c r="F60" s="70"/>
      <c r="G60" s="70"/>
      <c r="H60" s="70"/>
    </row>
    <row r="61" spans="1:8" x14ac:dyDescent="0.25">
      <c r="A61" s="3" t="s">
        <v>29</v>
      </c>
      <c r="B61" s="3" t="s">
        <v>1</v>
      </c>
      <c r="C61" s="70"/>
      <c r="D61" s="70"/>
      <c r="E61" s="70"/>
      <c r="F61" s="70"/>
      <c r="G61" s="70"/>
      <c r="H61" s="70"/>
    </row>
    <row r="62" spans="1:8" ht="72" customHeight="1" x14ac:dyDescent="0.25">
      <c r="A62" s="60" t="s">
        <v>206</v>
      </c>
      <c r="B62" s="78" t="s">
        <v>207</v>
      </c>
      <c r="C62" s="234"/>
      <c r="D62" s="236"/>
      <c r="E62" s="236"/>
      <c r="F62" s="236"/>
      <c r="G62" s="236"/>
      <c r="H62" s="70"/>
    </row>
    <row r="63" spans="1:8" ht="60.75" customHeight="1" x14ac:dyDescent="0.25">
      <c r="A63" s="78" t="s">
        <v>208</v>
      </c>
      <c r="B63" s="78" t="s">
        <v>209</v>
      </c>
      <c r="C63" s="70"/>
      <c r="D63" s="70"/>
      <c r="E63" s="70"/>
      <c r="F63" s="70"/>
      <c r="G63" s="70"/>
      <c r="H63" s="70"/>
    </row>
    <row r="64" spans="1:8" ht="47.25" customHeight="1" x14ac:dyDescent="0.25">
      <c r="A64" s="60" t="s">
        <v>210</v>
      </c>
      <c r="B64" s="60" t="s">
        <v>211</v>
      </c>
      <c r="C64" s="237"/>
      <c r="D64" s="238"/>
      <c r="E64" s="238"/>
      <c r="F64" s="238"/>
      <c r="G64" s="238"/>
      <c r="H64" s="120"/>
    </row>
    <row r="65" spans="1:8" ht="55.5" customHeight="1" x14ac:dyDescent="0.25">
      <c r="A65" s="60" t="s">
        <v>212</v>
      </c>
      <c r="B65" s="60" t="s">
        <v>213</v>
      </c>
      <c r="C65" s="120"/>
      <c r="D65" s="120"/>
      <c r="E65" s="120"/>
      <c r="F65" s="120"/>
      <c r="G65" s="120"/>
      <c r="H65" s="120"/>
    </row>
  </sheetData>
  <mergeCells count="10">
    <mergeCell ref="C24:H24"/>
    <mergeCell ref="A28:B28"/>
    <mergeCell ref="C62:G62"/>
    <mergeCell ref="C64:G64"/>
    <mergeCell ref="A14:B14"/>
    <mergeCell ref="A15:B15"/>
    <mergeCell ref="A17:B17"/>
    <mergeCell ref="A18:B18"/>
    <mergeCell ref="A20:B20"/>
    <mergeCell ref="A21:B21"/>
  </mergeCell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7:I76"/>
  <sheetViews>
    <sheetView topLeftCell="A16" workbookViewId="0">
      <selection activeCell="A27" sqref="A27"/>
    </sheetView>
  </sheetViews>
  <sheetFormatPr defaultRowHeight="15" x14ac:dyDescent="0.25"/>
  <cols>
    <col min="1" max="1" width="29" customWidth="1"/>
    <col min="2" max="2" width="36.5703125" customWidth="1"/>
    <col min="3" max="3" width="14.42578125" customWidth="1"/>
    <col min="4" max="4" width="29.28515625" customWidth="1"/>
  </cols>
  <sheetData>
    <row r="7" spans="1:3" x14ac:dyDescent="0.25">
      <c r="A7" s="4"/>
    </row>
    <row r="8" spans="1:3" ht="45" x14ac:dyDescent="0.25">
      <c r="A8" s="25" t="s">
        <v>12</v>
      </c>
      <c r="B8" s="17" t="s">
        <v>71</v>
      </c>
    </row>
    <row r="9" spans="1:3" x14ac:dyDescent="0.25">
      <c r="B9" s="8"/>
      <c r="C9" s="9"/>
    </row>
    <row r="10" spans="1:3" ht="68.25" customHeight="1" x14ac:dyDescent="0.25">
      <c r="A10" s="37" t="s">
        <v>13</v>
      </c>
      <c r="B10" s="57" t="s">
        <v>56</v>
      </c>
      <c r="C10" s="6"/>
    </row>
    <row r="11" spans="1:3" x14ac:dyDescent="0.25">
      <c r="C11" s="9"/>
    </row>
    <row r="12" spans="1:3" ht="60" x14ac:dyDescent="0.25">
      <c r="A12" s="29" t="s">
        <v>14</v>
      </c>
      <c r="B12" s="17" t="s">
        <v>287</v>
      </c>
      <c r="C12" s="11"/>
    </row>
    <row r="13" spans="1:3" x14ac:dyDescent="0.25">
      <c r="A13" s="40"/>
      <c r="B13" s="11"/>
      <c r="C13" s="11"/>
    </row>
    <row r="14" spans="1:3" x14ac:dyDescent="0.25">
      <c r="A14" s="230" t="s">
        <v>20</v>
      </c>
      <c r="B14" s="230"/>
      <c r="C14" s="11"/>
    </row>
    <row r="15" spans="1:3" ht="64.5" customHeight="1" x14ac:dyDescent="0.25">
      <c r="A15" s="231" t="s">
        <v>79</v>
      </c>
      <c r="B15" s="231"/>
      <c r="C15" s="11"/>
    </row>
    <row r="16" spans="1:3" x14ac:dyDescent="0.25">
      <c r="A16" s="40"/>
      <c r="B16" s="11"/>
      <c r="C16" s="11"/>
    </row>
    <row r="17" spans="1:3" x14ac:dyDescent="0.25">
      <c r="A17" s="230" t="s">
        <v>19</v>
      </c>
      <c r="B17" s="230"/>
      <c r="C17" s="11"/>
    </row>
    <row r="18" spans="1:3" ht="66" customHeight="1" x14ac:dyDescent="0.25">
      <c r="A18" s="231" t="s">
        <v>55</v>
      </c>
      <c r="B18" s="231"/>
      <c r="C18" s="11"/>
    </row>
    <row r="19" spans="1:3" ht="30" x14ac:dyDescent="0.25">
      <c r="A19" s="47" t="s">
        <v>49</v>
      </c>
      <c r="B19" s="47" t="s">
        <v>50</v>
      </c>
      <c r="C19" s="11"/>
    </row>
    <row r="20" spans="1:3" ht="30" x14ac:dyDescent="0.25">
      <c r="A20" s="47" t="s">
        <v>51</v>
      </c>
      <c r="B20" s="47" t="s">
        <v>60</v>
      </c>
      <c r="C20" s="11"/>
    </row>
    <row r="21" spans="1:3" x14ac:dyDescent="0.25">
      <c r="A21" s="47" t="s">
        <v>52</v>
      </c>
      <c r="B21" s="47" t="s">
        <v>57</v>
      </c>
      <c r="C21" s="11"/>
    </row>
    <row r="22" spans="1:3" x14ac:dyDescent="0.25">
      <c r="A22" s="12"/>
      <c r="B22" s="7"/>
      <c r="C22" s="11"/>
    </row>
    <row r="23" spans="1:3" x14ac:dyDescent="0.25">
      <c r="A23" s="230" t="s">
        <v>15</v>
      </c>
      <c r="B23" s="230"/>
      <c r="C23" s="13"/>
    </row>
    <row r="24" spans="1:3" ht="153.75" customHeight="1" x14ac:dyDescent="0.25">
      <c r="A24" s="231" t="s">
        <v>68</v>
      </c>
      <c r="B24" s="231"/>
      <c r="C24" s="28"/>
    </row>
    <row r="26" spans="1:3" x14ac:dyDescent="0.25">
      <c r="A26" s="26" t="s">
        <v>16</v>
      </c>
      <c r="B26" s="26" t="s">
        <v>2</v>
      </c>
      <c r="C26" s="16" t="e">
        <f>A27&amp;"; "&amp;A28&amp;"; "&amp;A29&amp;";"&amp;A30&amp;";"&amp;A31&amp;"; "&amp;#REF!&amp;";"&amp;#REF!&amp;";"&amp;#REF!&amp;";"&amp;#REF!</f>
        <v>#REF!</v>
      </c>
    </row>
    <row r="27" spans="1:3" ht="30" x14ac:dyDescent="0.25">
      <c r="A27" s="1" t="s">
        <v>352</v>
      </c>
      <c r="B27" s="1" t="s">
        <v>351</v>
      </c>
      <c r="C27" s="15"/>
    </row>
    <row r="28" spans="1:3" ht="30" x14ac:dyDescent="0.25">
      <c r="A28" s="23" t="s">
        <v>72</v>
      </c>
      <c r="B28" s="17" t="s">
        <v>76</v>
      </c>
      <c r="C28" s="27"/>
    </row>
    <row r="29" spans="1:3" ht="30" x14ac:dyDescent="0.25">
      <c r="A29" s="23" t="s">
        <v>73</v>
      </c>
      <c r="B29" s="17" t="s">
        <v>76</v>
      </c>
      <c r="C29" s="27"/>
    </row>
    <row r="30" spans="1:3" ht="30" x14ac:dyDescent="0.25">
      <c r="A30" s="23" t="s">
        <v>74</v>
      </c>
      <c r="B30" s="17" t="s">
        <v>76</v>
      </c>
      <c r="C30" s="27"/>
    </row>
    <row r="31" spans="1:3" ht="30" x14ac:dyDescent="0.25">
      <c r="A31" s="23" t="s">
        <v>75</v>
      </c>
      <c r="B31" s="17" t="s">
        <v>76</v>
      </c>
      <c r="C31" s="27"/>
    </row>
    <row r="32" spans="1:3" x14ac:dyDescent="0.25">
      <c r="A32" s="14"/>
      <c r="B32" s="18"/>
      <c r="C32" s="27"/>
    </row>
    <row r="33" spans="1:9" x14ac:dyDescent="0.25">
      <c r="A33" s="7"/>
      <c r="B33" s="14"/>
      <c r="C33" s="14"/>
    </row>
    <row r="34" spans="1:9" x14ac:dyDescent="0.25">
      <c r="A34" s="229" t="s">
        <v>3</v>
      </c>
      <c r="B34" s="229"/>
      <c r="C34" s="7"/>
    </row>
    <row r="35" spans="1:9" ht="30" x14ac:dyDescent="0.25">
      <c r="A35" s="26" t="s">
        <v>4</v>
      </c>
      <c r="B35" s="26" t="s">
        <v>17</v>
      </c>
      <c r="C35" s="30" t="s">
        <v>5</v>
      </c>
      <c r="D35" s="38" t="s">
        <v>18</v>
      </c>
    </row>
    <row r="36" spans="1:9" x14ac:dyDescent="0.25">
      <c r="A36" s="50" t="s">
        <v>43</v>
      </c>
      <c r="B36" s="50"/>
      <c r="C36" s="49"/>
      <c r="D36" s="51"/>
    </row>
    <row r="37" spans="1:9" x14ac:dyDescent="0.25">
      <c r="A37" s="19" t="s">
        <v>44</v>
      </c>
      <c r="B37" s="19">
        <v>4</v>
      </c>
      <c r="C37" s="49">
        <v>76800</v>
      </c>
      <c r="D37" s="48" t="s">
        <v>58</v>
      </c>
      <c r="F37">
        <v>800</v>
      </c>
      <c r="G37">
        <v>4</v>
      </c>
      <c r="H37">
        <v>24</v>
      </c>
      <c r="I37">
        <f>F37*G37*H37</f>
        <v>76800</v>
      </c>
    </row>
    <row r="38" spans="1:9" ht="45" x14ac:dyDescent="0.25">
      <c r="A38" s="19" t="s">
        <v>45</v>
      </c>
      <c r="B38" s="19">
        <v>4</v>
      </c>
      <c r="C38" s="49">
        <v>76800</v>
      </c>
      <c r="D38" s="48" t="s">
        <v>59</v>
      </c>
      <c r="F38">
        <v>800</v>
      </c>
      <c r="G38">
        <v>4</v>
      </c>
      <c r="H38">
        <v>24</v>
      </c>
      <c r="I38">
        <f>F38*G38*H38</f>
        <v>76800</v>
      </c>
    </row>
    <row r="39" spans="1:9" x14ac:dyDescent="0.25">
      <c r="A39" s="19" t="s">
        <v>46</v>
      </c>
      <c r="B39" s="19">
        <v>1</v>
      </c>
      <c r="C39" s="49">
        <v>33600</v>
      </c>
      <c r="D39" s="48" t="s">
        <v>58</v>
      </c>
      <c r="F39">
        <v>1400</v>
      </c>
      <c r="G39">
        <v>1</v>
      </c>
      <c r="H39">
        <v>24</v>
      </c>
      <c r="I39">
        <v>33600</v>
      </c>
    </row>
    <row r="40" spans="1:9" x14ac:dyDescent="0.25">
      <c r="A40" s="19" t="s">
        <v>62</v>
      </c>
      <c r="B40" s="19">
        <v>1</v>
      </c>
      <c r="C40" s="49">
        <v>19200</v>
      </c>
      <c r="D40" s="48" t="s">
        <v>58</v>
      </c>
      <c r="F40">
        <v>800</v>
      </c>
      <c r="G40">
        <v>1</v>
      </c>
      <c r="H40">
        <v>24</v>
      </c>
      <c r="I40">
        <v>19200</v>
      </c>
    </row>
    <row r="41" spans="1:9" x14ac:dyDescent="0.25">
      <c r="A41" s="19" t="s">
        <v>61</v>
      </c>
      <c r="B41" s="19">
        <v>1</v>
      </c>
      <c r="C41" s="49">
        <v>33600</v>
      </c>
      <c r="D41" s="48" t="s">
        <v>58</v>
      </c>
      <c r="F41">
        <v>1400</v>
      </c>
      <c r="G41">
        <v>1</v>
      </c>
      <c r="H41">
        <v>24</v>
      </c>
      <c r="I41">
        <v>33600</v>
      </c>
    </row>
    <row r="42" spans="1:9" x14ac:dyDescent="0.25">
      <c r="A42" s="17" t="s">
        <v>64</v>
      </c>
      <c r="B42" s="17"/>
      <c r="C42" s="20">
        <v>36000</v>
      </c>
      <c r="D42" s="48" t="s">
        <v>59</v>
      </c>
    </row>
    <row r="43" spans="1:9" s="55" customFormat="1" x14ac:dyDescent="0.25">
      <c r="A43" s="52" t="s">
        <v>47</v>
      </c>
      <c r="B43" s="52"/>
      <c r="C43" s="53"/>
      <c r="D43" s="54"/>
    </row>
    <row r="44" spans="1:9" x14ac:dyDescent="0.25">
      <c r="A44" s="17" t="s">
        <v>48</v>
      </c>
      <c r="B44" s="17">
        <v>2</v>
      </c>
      <c r="C44" s="20">
        <v>30000</v>
      </c>
      <c r="D44" s="2" t="s">
        <v>63</v>
      </c>
    </row>
    <row r="45" spans="1:9" ht="30" x14ac:dyDescent="0.25">
      <c r="A45" s="31" t="s">
        <v>33</v>
      </c>
      <c r="B45" s="31">
        <v>4</v>
      </c>
      <c r="C45" s="20">
        <v>400</v>
      </c>
      <c r="D45" s="2" t="s">
        <v>63</v>
      </c>
    </row>
    <row r="46" spans="1:9" ht="30" x14ac:dyDescent="0.25">
      <c r="A46" s="31" t="s">
        <v>34</v>
      </c>
      <c r="B46" s="31">
        <v>4</v>
      </c>
      <c r="C46" s="20">
        <v>600</v>
      </c>
      <c r="D46" s="2" t="s">
        <v>63</v>
      </c>
    </row>
    <row r="47" spans="1:9" x14ac:dyDescent="0.25">
      <c r="A47" s="31" t="s">
        <v>35</v>
      </c>
      <c r="B47" s="31">
        <v>4</v>
      </c>
      <c r="C47" s="20">
        <v>600</v>
      </c>
      <c r="D47" s="2" t="s">
        <v>63</v>
      </c>
    </row>
    <row r="48" spans="1:9" x14ac:dyDescent="0.25">
      <c r="A48" s="31" t="s">
        <v>37</v>
      </c>
      <c r="B48" s="31">
        <v>25</v>
      </c>
      <c r="C48" s="20">
        <v>3750</v>
      </c>
      <c r="D48" s="2" t="s">
        <v>63</v>
      </c>
    </row>
    <row r="49" spans="1:6" x14ac:dyDescent="0.25">
      <c r="A49" s="31" t="s">
        <v>36</v>
      </c>
      <c r="B49" s="31">
        <v>4</v>
      </c>
      <c r="C49" s="20">
        <v>800</v>
      </c>
      <c r="D49" s="2" t="s">
        <v>63</v>
      </c>
    </row>
    <row r="50" spans="1:6" x14ac:dyDescent="0.25">
      <c r="A50" s="31" t="s">
        <v>38</v>
      </c>
      <c r="B50" s="31">
        <v>4</v>
      </c>
      <c r="C50" s="20">
        <v>800</v>
      </c>
      <c r="D50" s="2" t="s">
        <v>63</v>
      </c>
    </row>
    <row r="51" spans="1:6" x14ac:dyDescent="0.25">
      <c r="A51" s="31" t="s">
        <v>39</v>
      </c>
      <c r="B51" s="31">
        <v>50</v>
      </c>
      <c r="C51" s="20">
        <v>1250</v>
      </c>
      <c r="D51" s="2" t="s">
        <v>63</v>
      </c>
    </row>
    <row r="52" spans="1:6" x14ac:dyDescent="0.25">
      <c r="A52" s="31" t="s">
        <v>40</v>
      </c>
      <c r="B52" s="31">
        <v>20</v>
      </c>
      <c r="C52" s="20">
        <v>3000</v>
      </c>
      <c r="D52" s="2" t="s">
        <v>63</v>
      </c>
    </row>
    <row r="53" spans="1:6" ht="30" x14ac:dyDescent="0.25">
      <c r="A53" s="31" t="s">
        <v>41</v>
      </c>
      <c r="B53" s="31">
        <v>5</v>
      </c>
      <c r="C53" s="20">
        <v>2000</v>
      </c>
      <c r="D53" s="2" t="s">
        <v>63</v>
      </c>
    </row>
    <row r="54" spans="1:6" x14ac:dyDescent="0.25">
      <c r="A54" s="31" t="s">
        <v>78</v>
      </c>
      <c r="B54" s="31">
        <v>3</v>
      </c>
      <c r="C54" s="20">
        <v>4000</v>
      </c>
      <c r="D54" s="2" t="s">
        <v>63</v>
      </c>
    </row>
    <row r="55" spans="1:6" x14ac:dyDescent="0.25">
      <c r="A55" s="31"/>
      <c r="B55" s="31"/>
      <c r="C55" s="20"/>
      <c r="D55" s="2" t="s">
        <v>63</v>
      </c>
    </row>
    <row r="56" spans="1:6" x14ac:dyDescent="0.25">
      <c r="A56" s="31" t="s">
        <v>66</v>
      </c>
      <c r="B56" s="31">
        <v>20</v>
      </c>
      <c r="C56" s="20">
        <v>13000</v>
      </c>
      <c r="D56" s="2" t="s">
        <v>63</v>
      </c>
    </row>
    <row r="57" spans="1:6" ht="19.5" customHeight="1" x14ac:dyDescent="0.25">
      <c r="A57" s="17" t="s">
        <v>32</v>
      </c>
      <c r="B57" s="17"/>
      <c r="C57" s="20">
        <v>7700</v>
      </c>
      <c r="D57" s="2" t="s">
        <v>63</v>
      </c>
    </row>
    <row r="58" spans="1:6" ht="19.5" customHeight="1" x14ac:dyDescent="0.25">
      <c r="A58" s="17" t="s">
        <v>42</v>
      </c>
      <c r="B58" s="17"/>
      <c r="C58" s="20">
        <v>3000</v>
      </c>
      <c r="D58" s="2" t="s">
        <v>63</v>
      </c>
    </row>
    <row r="59" spans="1:6" ht="30.75" customHeight="1" x14ac:dyDescent="0.25">
      <c r="A59" s="17" t="s">
        <v>69</v>
      </c>
      <c r="B59" s="17">
        <v>3</v>
      </c>
      <c r="C59" s="20">
        <v>6000</v>
      </c>
      <c r="D59" s="2" t="s">
        <v>63</v>
      </c>
    </row>
    <row r="60" spans="1:6" x14ac:dyDescent="0.25">
      <c r="A60" s="17"/>
      <c r="B60" s="17"/>
      <c r="C60" s="20"/>
      <c r="D60" s="2"/>
    </row>
    <row r="61" spans="1:6" ht="15.75" thickBot="1" x14ac:dyDescent="0.3">
      <c r="A61" s="17"/>
      <c r="B61" s="17"/>
      <c r="C61" s="33"/>
      <c r="D61" s="2"/>
    </row>
    <row r="62" spans="1:6" ht="15.75" thickBot="1" x14ac:dyDescent="0.3">
      <c r="A62" s="14"/>
      <c r="B62" s="21" t="s">
        <v>6</v>
      </c>
      <c r="C62" s="34">
        <f>SUM(C37:C61)</f>
        <v>352900</v>
      </c>
      <c r="E62">
        <v>0.15</v>
      </c>
      <c r="F62">
        <f>C62*E62</f>
        <v>52935</v>
      </c>
    </row>
    <row r="63" spans="1:6" x14ac:dyDescent="0.25">
      <c r="A63" s="14"/>
      <c r="B63" s="21"/>
      <c r="C63" s="39"/>
    </row>
    <row r="64" spans="1:6" x14ac:dyDescent="0.25">
      <c r="A64" s="7"/>
      <c r="B64" s="7"/>
      <c r="C64" s="7"/>
    </row>
    <row r="65" spans="1:3" x14ac:dyDescent="0.25">
      <c r="A65" s="22" t="s">
        <v>7</v>
      </c>
      <c r="B65" s="7"/>
      <c r="C65" s="7"/>
    </row>
    <row r="66" spans="1:3" ht="45" x14ac:dyDescent="0.25">
      <c r="A66" s="30" t="s">
        <v>8</v>
      </c>
      <c r="B66" s="30" t="s">
        <v>10</v>
      </c>
      <c r="C66" s="26" t="s">
        <v>9</v>
      </c>
    </row>
    <row r="67" spans="1:3" ht="30" x14ac:dyDescent="0.25">
      <c r="A67" s="1" t="s">
        <v>77</v>
      </c>
      <c r="B67" s="56">
        <v>0.15</v>
      </c>
      <c r="C67" s="24">
        <v>52935</v>
      </c>
    </row>
    <row r="68" spans="1:3" ht="15.75" thickBot="1" x14ac:dyDescent="0.3">
      <c r="A68" s="1" t="s">
        <v>70</v>
      </c>
      <c r="B68" s="1"/>
      <c r="C68" s="24">
        <f>C69-C67</f>
        <v>299965</v>
      </c>
    </row>
    <row r="69" spans="1:3" ht="15.75" thickBot="1" x14ac:dyDescent="0.3">
      <c r="B69" s="32" t="s">
        <v>6</v>
      </c>
      <c r="C69" s="35">
        <v>352900</v>
      </c>
    </row>
    <row r="71" spans="1:3" x14ac:dyDescent="0.25">
      <c r="B71" s="32" t="s">
        <v>11</v>
      </c>
      <c r="C71" s="36">
        <f>C62-C69</f>
        <v>0</v>
      </c>
    </row>
    <row r="74" spans="1:3" x14ac:dyDescent="0.25">
      <c r="A74" s="3" t="s">
        <v>29</v>
      </c>
      <c r="B74" s="3" t="s">
        <v>1</v>
      </c>
    </row>
    <row r="75" spans="1:3" ht="156" customHeight="1" x14ac:dyDescent="0.25">
      <c r="A75" s="17" t="s">
        <v>67</v>
      </c>
      <c r="B75" s="17" t="s">
        <v>53</v>
      </c>
    </row>
    <row r="76" spans="1:3" ht="30" x14ac:dyDescent="0.25">
      <c r="A76" s="2" t="s">
        <v>65</v>
      </c>
      <c r="B76" s="17" t="s">
        <v>54</v>
      </c>
    </row>
  </sheetData>
  <mergeCells count="7">
    <mergeCell ref="A24:B24"/>
    <mergeCell ref="A34:B34"/>
    <mergeCell ref="A17:B17"/>
    <mergeCell ref="A18:B18"/>
    <mergeCell ref="A14:B14"/>
    <mergeCell ref="A15:B15"/>
    <mergeCell ref="A23:B23"/>
  </mergeCell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2"/>
  <sheetViews>
    <sheetView topLeftCell="A49" workbookViewId="0">
      <selection activeCell="D74" sqref="D74"/>
    </sheetView>
  </sheetViews>
  <sheetFormatPr defaultRowHeight="15" x14ac:dyDescent="0.25"/>
  <cols>
    <col min="1" max="2" width="42.7109375" customWidth="1"/>
    <col min="3" max="3" width="16.42578125" customWidth="1"/>
    <col min="4" max="4" width="22.42578125" customWidth="1"/>
  </cols>
  <sheetData>
    <row r="1" spans="1:9" x14ac:dyDescent="0.25">
      <c r="A1" s="127"/>
      <c r="B1" s="127"/>
      <c r="C1" s="127"/>
      <c r="D1" s="127"/>
      <c r="E1" s="127"/>
      <c r="F1" s="127"/>
      <c r="G1" s="127"/>
      <c r="H1" s="127"/>
      <c r="I1" s="127"/>
    </row>
    <row r="2" spans="1:9" x14ac:dyDescent="0.25">
      <c r="A2" s="127"/>
      <c r="B2" s="127"/>
      <c r="C2" s="127"/>
      <c r="D2" s="127"/>
      <c r="E2" s="127"/>
      <c r="F2" s="127"/>
      <c r="G2" s="127"/>
      <c r="H2" s="127"/>
      <c r="I2" s="127"/>
    </row>
    <row r="3" spans="1:9" x14ac:dyDescent="0.25">
      <c r="A3" s="134"/>
      <c r="B3" s="134"/>
      <c r="C3" s="127"/>
      <c r="D3" s="127"/>
      <c r="E3" s="127"/>
      <c r="F3" s="127"/>
      <c r="G3" s="127"/>
      <c r="H3" s="127"/>
      <c r="I3" s="127"/>
    </row>
    <row r="4" spans="1:9" x14ac:dyDescent="0.25">
      <c r="A4" s="134"/>
      <c r="B4" s="134"/>
      <c r="C4" s="127"/>
      <c r="D4" s="127"/>
      <c r="E4" s="127"/>
      <c r="F4" s="127"/>
      <c r="G4" s="127"/>
      <c r="H4" s="127"/>
      <c r="I4" s="127"/>
    </row>
    <row r="5" spans="1:9" x14ac:dyDescent="0.25">
      <c r="A5" s="134"/>
      <c r="B5" s="134"/>
      <c r="C5" s="127"/>
      <c r="D5" s="127"/>
      <c r="E5" s="127"/>
      <c r="F5" s="127"/>
      <c r="G5" s="127"/>
      <c r="H5" s="127"/>
      <c r="I5" s="127"/>
    </row>
    <row r="6" spans="1:9" x14ac:dyDescent="0.25">
      <c r="A6" s="134"/>
      <c r="B6" s="134"/>
      <c r="C6" s="127"/>
      <c r="D6" s="127"/>
      <c r="E6" s="127"/>
      <c r="F6" s="127"/>
      <c r="G6" s="127"/>
      <c r="H6" s="127"/>
      <c r="I6" s="127"/>
    </row>
    <row r="7" spans="1:9" x14ac:dyDescent="0.25">
      <c r="A7" s="134"/>
      <c r="B7" s="134"/>
      <c r="C7" s="134"/>
      <c r="D7" s="127"/>
      <c r="E7" s="127"/>
      <c r="F7" s="127"/>
      <c r="G7" s="127"/>
      <c r="H7" s="127"/>
      <c r="I7" s="127"/>
    </row>
    <row r="8" spans="1:9" x14ac:dyDescent="0.25">
      <c r="A8" s="138" t="s">
        <v>80</v>
      </c>
      <c r="B8" s="134"/>
      <c r="C8" s="134"/>
      <c r="D8" s="127"/>
      <c r="E8" s="127"/>
      <c r="F8" s="127"/>
      <c r="G8" s="127"/>
      <c r="H8" s="127"/>
      <c r="I8" s="127"/>
    </row>
    <row r="9" spans="1:9" s="134" customFormat="1" ht="45" x14ac:dyDescent="0.25">
      <c r="A9" s="25" t="s">
        <v>12</v>
      </c>
      <c r="B9" s="148" t="s">
        <v>291</v>
      </c>
    </row>
    <row r="10" spans="1:9" ht="45" x14ac:dyDescent="0.25">
      <c r="A10" s="166" t="s">
        <v>13</v>
      </c>
      <c r="B10" s="180" t="s">
        <v>256</v>
      </c>
      <c r="C10" s="139"/>
      <c r="D10" s="127"/>
      <c r="E10" s="127"/>
      <c r="F10" s="127"/>
      <c r="G10" s="127"/>
      <c r="H10" s="127"/>
      <c r="I10" s="127"/>
    </row>
    <row r="11" spans="1:9" x14ac:dyDescent="0.25">
      <c r="A11" s="134"/>
      <c r="B11" s="134"/>
      <c r="C11" s="141"/>
      <c r="D11" s="127"/>
      <c r="E11" s="127"/>
      <c r="F11" s="127"/>
      <c r="G11" s="127"/>
      <c r="H11" s="127"/>
      <c r="I11" s="127"/>
    </row>
    <row r="12" spans="1:9" ht="30" x14ac:dyDescent="0.25">
      <c r="A12" s="159" t="s">
        <v>14</v>
      </c>
      <c r="B12" s="148" t="s">
        <v>257</v>
      </c>
      <c r="C12" s="142"/>
      <c r="D12" s="127"/>
      <c r="E12" s="127"/>
      <c r="F12" s="127"/>
      <c r="G12" s="127"/>
      <c r="H12" s="127"/>
      <c r="I12" s="127"/>
    </row>
    <row r="13" spans="1:9" x14ac:dyDescent="0.25">
      <c r="A13" s="169"/>
      <c r="B13" s="142"/>
      <c r="C13" s="142"/>
      <c r="D13" s="127"/>
      <c r="E13" s="127"/>
      <c r="F13" s="127"/>
      <c r="G13" s="127"/>
      <c r="H13" s="127"/>
      <c r="I13" s="127"/>
    </row>
    <row r="14" spans="1:9" ht="29.25" customHeight="1" x14ac:dyDescent="0.25">
      <c r="A14" s="230" t="s">
        <v>20</v>
      </c>
      <c r="B14" s="230"/>
      <c r="C14" s="142"/>
      <c r="D14" s="127"/>
      <c r="E14" s="127"/>
      <c r="F14" s="127"/>
      <c r="G14" s="127"/>
      <c r="H14" s="127"/>
      <c r="I14" s="127"/>
    </row>
    <row r="15" spans="1:9" ht="45" customHeight="1" x14ac:dyDescent="0.25">
      <c r="A15" s="231" t="s">
        <v>79</v>
      </c>
      <c r="B15" s="231"/>
      <c r="C15" s="142"/>
      <c r="D15" s="127"/>
      <c r="E15" s="127"/>
      <c r="F15" s="127"/>
      <c r="G15" s="127"/>
      <c r="H15" s="127"/>
      <c r="I15" s="127"/>
    </row>
    <row r="16" spans="1:9" ht="19.5" customHeight="1" x14ac:dyDescent="0.25">
      <c r="A16" s="169"/>
      <c r="B16" s="142"/>
      <c r="C16" s="142"/>
      <c r="D16" s="127"/>
      <c r="E16" s="127"/>
      <c r="F16" s="127"/>
      <c r="G16" s="127"/>
      <c r="H16" s="127"/>
      <c r="I16" s="127"/>
    </row>
    <row r="17" spans="1:9" x14ac:dyDescent="0.25">
      <c r="A17" s="230" t="s">
        <v>19</v>
      </c>
      <c r="B17" s="230"/>
      <c r="C17" s="142"/>
      <c r="D17" s="127"/>
      <c r="E17" s="127"/>
      <c r="F17" s="127"/>
      <c r="G17" s="127"/>
      <c r="H17" s="127"/>
      <c r="I17" s="127"/>
    </row>
    <row r="18" spans="1:9" ht="99.75" customHeight="1" x14ac:dyDescent="0.25">
      <c r="A18" s="231" t="s">
        <v>258</v>
      </c>
      <c r="B18" s="231"/>
      <c r="C18" s="142"/>
      <c r="D18" s="127"/>
      <c r="E18" s="127"/>
      <c r="F18" s="127"/>
      <c r="G18" s="127"/>
      <c r="H18" s="127"/>
      <c r="I18" s="127"/>
    </row>
    <row r="19" spans="1:9" x14ac:dyDescent="0.25">
      <c r="A19" s="170" t="s">
        <v>259</v>
      </c>
      <c r="B19" s="170" t="s">
        <v>50</v>
      </c>
      <c r="C19" s="142"/>
      <c r="D19" s="127"/>
      <c r="E19" s="127"/>
      <c r="F19" s="127"/>
      <c r="G19" s="127"/>
      <c r="H19" s="127"/>
      <c r="I19" s="127"/>
    </row>
    <row r="20" spans="1:9" ht="15" customHeight="1" x14ac:dyDescent="0.25">
      <c r="A20" s="170" t="s">
        <v>51</v>
      </c>
      <c r="B20" s="170" t="s">
        <v>260</v>
      </c>
      <c r="C20" s="142"/>
      <c r="D20" s="127"/>
      <c r="E20" s="127"/>
      <c r="F20" s="127"/>
      <c r="G20" s="127"/>
      <c r="H20" s="127"/>
      <c r="I20" s="127"/>
    </row>
    <row r="21" spans="1:9" ht="15" customHeight="1" x14ac:dyDescent="0.25">
      <c r="A21" s="170" t="s">
        <v>52</v>
      </c>
      <c r="B21" s="170" t="s">
        <v>261</v>
      </c>
      <c r="C21" s="142"/>
      <c r="D21" s="127"/>
      <c r="E21" s="127"/>
      <c r="F21" s="127"/>
      <c r="G21" s="127"/>
      <c r="H21" s="127"/>
      <c r="I21" s="127"/>
    </row>
    <row r="22" spans="1:9" x14ac:dyDescent="0.25">
      <c r="A22" s="170" t="s">
        <v>262</v>
      </c>
      <c r="B22" s="170" t="s">
        <v>263</v>
      </c>
      <c r="C22" s="142"/>
      <c r="D22" s="127"/>
      <c r="E22" s="127"/>
      <c r="F22" s="127"/>
      <c r="G22" s="127"/>
      <c r="H22" s="127"/>
      <c r="I22" s="127"/>
    </row>
    <row r="23" spans="1:9" ht="15" customHeight="1" x14ac:dyDescent="0.25">
      <c r="A23" s="170" t="s">
        <v>264</v>
      </c>
      <c r="B23" s="170" t="s">
        <v>265</v>
      </c>
      <c r="C23" s="142"/>
      <c r="D23" s="127"/>
      <c r="E23" s="127"/>
      <c r="F23" s="127"/>
      <c r="G23" s="127"/>
      <c r="H23" s="127"/>
      <c r="I23" s="127"/>
    </row>
    <row r="24" spans="1:9" ht="15" customHeight="1" x14ac:dyDescent="0.25">
      <c r="A24" s="170" t="s">
        <v>266</v>
      </c>
      <c r="B24" s="170" t="s">
        <v>263</v>
      </c>
      <c r="C24" s="142"/>
      <c r="D24" s="127"/>
      <c r="E24" s="127"/>
      <c r="F24" s="127"/>
      <c r="G24" s="127"/>
      <c r="H24" s="127"/>
      <c r="I24" s="127"/>
    </row>
    <row r="25" spans="1:9" ht="21" customHeight="1" x14ac:dyDescent="0.25">
      <c r="A25" s="143"/>
      <c r="B25" s="140"/>
      <c r="C25" s="142"/>
      <c r="D25" s="127"/>
      <c r="E25" s="127"/>
      <c r="F25" s="127"/>
      <c r="G25" s="127"/>
      <c r="H25" s="127"/>
      <c r="I25" s="127"/>
    </row>
    <row r="26" spans="1:9" ht="27" customHeight="1" x14ac:dyDescent="0.25">
      <c r="A26" s="230" t="s">
        <v>15</v>
      </c>
      <c r="B26" s="230"/>
      <c r="C26" s="144"/>
      <c r="D26" s="127"/>
      <c r="E26" s="127"/>
      <c r="F26" s="127"/>
      <c r="G26" s="127"/>
      <c r="H26" s="127"/>
      <c r="I26" s="127"/>
    </row>
    <row r="27" spans="1:9" ht="60" customHeight="1" x14ac:dyDescent="0.25">
      <c r="A27" s="231" t="s">
        <v>267</v>
      </c>
      <c r="B27" s="231"/>
      <c r="C27" s="158"/>
      <c r="D27" s="127"/>
      <c r="E27" s="127"/>
      <c r="F27" s="127"/>
      <c r="G27" s="127"/>
      <c r="H27" s="127"/>
      <c r="I27" s="127"/>
    </row>
    <row r="28" spans="1:9" ht="27" customHeight="1" x14ac:dyDescent="0.25">
      <c r="A28" s="132"/>
      <c r="B28" s="132"/>
      <c r="C28" s="128"/>
      <c r="D28" s="127"/>
      <c r="E28" s="127"/>
      <c r="F28" s="127"/>
      <c r="G28" s="127"/>
      <c r="H28" s="127"/>
      <c r="I28" s="127"/>
    </row>
    <row r="29" spans="1:9" ht="21.75" customHeight="1" x14ac:dyDescent="0.25">
      <c r="A29" s="156" t="s">
        <v>16</v>
      </c>
      <c r="B29" s="156" t="s">
        <v>2</v>
      </c>
      <c r="C29" s="147" t="e">
        <v>#REF!</v>
      </c>
      <c r="D29" s="127"/>
      <c r="E29" s="127"/>
      <c r="F29" s="127"/>
      <c r="G29" s="127"/>
      <c r="H29" s="127"/>
      <c r="I29" s="127"/>
    </row>
    <row r="30" spans="1:9" ht="21.75" customHeight="1" x14ac:dyDescent="0.25">
      <c r="A30" s="154" t="s">
        <v>268</v>
      </c>
      <c r="B30" s="154" t="s">
        <v>31</v>
      </c>
      <c r="C30" s="146"/>
      <c r="D30" s="127"/>
      <c r="E30" s="127"/>
      <c r="F30" s="127"/>
      <c r="G30" s="127"/>
      <c r="H30" s="127"/>
      <c r="I30" s="127"/>
    </row>
    <row r="31" spans="1:9" ht="27" customHeight="1" x14ac:dyDescent="0.25">
      <c r="A31" s="154" t="s">
        <v>269</v>
      </c>
      <c r="B31" s="148" t="s">
        <v>76</v>
      </c>
      <c r="C31" s="146"/>
      <c r="D31" s="127"/>
      <c r="E31" s="127"/>
      <c r="F31" s="127"/>
      <c r="G31" s="127"/>
      <c r="H31" s="127"/>
      <c r="I31" s="127"/>
    </row>
    <row r="32" spans="1:9" ht="15" customHeight="1" x14ac:dyDescent="0.25">
      <c r="A32" s="154" t="s">
        <v>270</v>
      </c>
      <c r="B32" s="148" t="s">
        <v>76</v>
      </c>
      <c r="C32" s="157"/>
      <c r="D32" s="127"/>
      <c r="E32" s="127"/>
      <c r="F32" s="127"/>
      <c r="G32" s="127"/>
      <c r="H32" s="127"/>
      <c r="I32" s="127"/>
    </row>
    <row r="33" spans="1:9" ht="15" customHeight="1" x14ac:dyDescent="0.25">
      <c r="A33" s="154" t="s">
        <v>75</v>
      </c>
      <c r="B33" s="148" t="s">
        <v>76</v>
      </c>
      <c r="C33" s="157"/>
      <c r="D33" s="134"/>
      <c r="E33" s="134"/>
      <c r="F33" s="134"/>
      <c r="G33" s="134"/>
      <c r="H33" s="134"/>
      <c r="I33" s="134"/>
    </row>
    <row r="34" spans="1:9" x14ac:dyDescent="0.25">
      <c r="A34" s="154" t="s">
        <v>271</v>
      </c>
      <c r="B34" s="148" t="s">
        <v>76</v>
      </c>
      <c r="C34" s="157"/>
      <c r="D34" s="134"/>
      <c r="E34" s="134"/>
      <c r="F34" s="134"/>
      <c r="G34" s="134"/>
      <c r="H34" s="134"/>
      <c r="I34" s="134"/>
    </row>
    <row r="35" spans="1:9" ht="17.25" customHeight="1" x14ac:dyDescent="0.25">
      <c r="A35" s="145"/>
      <c r="B35" s="149"/>
      <c r="C35" s="157"/>
      <c r="D35" s="134"/>
      <c r="E35" s="134"/>
      <c r="F35" s="134"/>
      <c r="G35" s="134"/>
      <c r="H35" s="134"/>
      <c r="I35" s="134"/>
    </row>
    <row r="36" spans="1:9" ht="19.5" customHeight="1" x14ac:dyDescent="0.25">
      <c r="A36" s="140"/>
      <c r="B36" s="145"/>
      <c r="C36" s="145"/>
      <c r="D36" s="134"/>
      <c r="E36" s="134"/>
      <c r="F36" s="134"/>
      <c r="G36" s="134"/>
      <c r="H36" s="134"/>
      <c r="I36" s="134"/>
    </row>
    <row r="37" spans="1:9" ht="25.5" customHeight="1" x14ac:dyDescent="0.25">
      <c r="A37" s="229" t="s">
        <v>3</v>
      </c>
      <c r="B37" s="229"/>
      <c r="C37" s="140"/>
      <c r="D37" s="134"/>
      <c r="E37" s="134"/>
      <c r="F37" s="134"/>
      <c r="G37" s="134"/>
      <c r="H37" s="134"/>
      <c r="I37" s="134"/>
    </row>
    <row r="38" spans="1:9" ht="33" customHeight="1" x14ac:dyDescent="0.25">
      <c r="A38" s="156" t="s">
        <v>4</v>
      </c>
      <c r="B38" s="156" t="s">
        <v>17</v>
      </c>
      <c r="C38" s="160" t="s">
        <v>5</v>
      </c>
      <c r="D38" s="167" t="s">
        <v>18</v>
      </c>
      <c r="E38" s="134"/>
      <c r="F38" s="134"/>
      <c r="G38" s="134"/>
      <c r="H38" s="134"/>
      <c r="I38" s="134"/>
    </row>
    <row r="39" spans="1:9" ht="32.25" customHeight="1" x14ac:dyDescent="0.25">
      <c r="A39" s="173" t="s">
        <v>43</v>
      </c>
      <c r="B39" s="173"/>
      <c r="C39" s="172"/>
      <c r="D39" s="174"/>
      <c r="E39" s="134"/>
      <c r="F39" s="134"/>
      <c r="G39" s="134"/>
      <c r="H39" s="134"/>
      <c r="I39" s="134"/>
    </row>
    <row r="40" spans="1:9" ht="20.25" customHeight="1" x14ac:dyDescent="0.25">
      <c r="A40" s="181" t="s">
        <v>272</v>
      </c>
      <c r="B40" s="173">
        <v>1</v>
      </c>
      <c r="C40" s="172">
        <v>41600</v>
      </c>
      <c r="D40" s="174"/>
      <c r="E40" s="134"/>
      <c r="F40" s="134">
        <v>1600</v>
      </c>
      <c r="G40" s="134">
        <v>1</v>
      </c>
      <c r="H40" s="134">
        <v>26</v>
      </c>
      <c r="I40" s="134">
        <v>41600</v>
      </c>
    </row>
    <row r="41" spans="1:9" ht="15" customHeight="1" x14ac:dyDescent="0.25">
      <c r="A41" s="181" t="s">
        <v>273</v>
      </c>
      <c r="B41" s="173">
        <v>1</v>
      </c>
      <c r="C41" s="172">
        <v>2000</v>
      </c>
      <c r="D41" s="174"/>
      <c r="E41" s="134"/>
      <c r="F41" s="134">
        <v>2000</v>
      </c>
      <c r="G41" s="134">
        <v>1</v>
      </c>
      <c r="H41" s="134">
        <v>24</v>
      </c>
      <c r="I41" s="134">
        <v>2000</v>
      </c>
    </row>
    <row r="42" spans="1:9" ht="14.25" customHeight="1" x14ac:dyDescent="0.25">
      <c r="A42" s="150" t="s">
        <v>44</v>
      </c>
      <c r="B42" s="150">
        <v>4</v>
      </c>
      <c r="C42" s="172">
        <v>111280</v>
      </c>
      <c r="D42" s="171" t="s">
        <v>58</v>
      </c>
      <c r="E42" s="134"/>
      <c r="F42" s="134">
        <v>1070</v>
      </c>
      <c r="G42" s="134">
        <v>4</v>
      </c>
      <c r="H42" s="134">
        <v>26</v>
      </c>
      <c r="I42" s="134">
        <v>111280</v>
      </c>
    </row>
    <row r="43" spans="1:9" ht="15" customHeight="1" x14ac:dyDescent="0.25">
      <c r="A43" s="150" t="s">
        <v>274</v>
      </c>
      <c r="B43" s="150">
        <v>3</v>
      </c>
      <c r="C43" s="172">
        <v>73086</v>
      </c>
      <c r="D43" s="171" t="s">
        <v>59</v>
      </c>
      <c r="E43" s="134"/>
      <c r="F43" s="134">
        <v>937</v>
      </c>
      <c r="G43" s="134">
        <v>3</v>
      </c>
      <c r="H43" s="134">
        <v>26</v>
      </c>
      <c r="I43" s="134">
        <v>73086</v>
      </c>
    </row>
    <row r="44" spans="1:9" x14ac:dyDescent="0.25">
      <c r="A44" s="150" t="s">
        <v>62</v>
      </c>
      <c r="B44" s="150">
        <v>4</v>
      </c>
      <c r="C44" s="172">
        <v>33600</v>
      </c>
      <c r="D44" s="171" t="s">
        <v>58</v>
      </c>
      <c r="E44" s="134"/>
      <c r="F44" s="134">
        <v>937</v>
      </c>
      <c r="G44" s="134">
        <v>4</v>
      </c>
      <c r="H44" s="134">
        <v>26</v>
      </c>
      <c r="I44" s="134">
        <v>97448</v>
      </c>
    </row>
    <row r="45" spans="1:9" x14ac:dyDescent="0.25">
      <c r="A45" s="150" t="s">
        <v>61</v>
      </c>
      <c r="B45" s="150">
        <v>1</v>
      </c>
      <c r="C45" s="172">
        <v>33600</v>
      </c>
      <c r="D45" s="171" t="s">
        <v>58</v>
      </c>
      <c r="E45" s="134"/>
      <c r="F45" s="134">
        <v>1400</v>
      </c>
      <c r="G45" s="134">
        <v>1</v>
      </c>
      <c r="H45" s="134">
        <v>26</v>
      </c>
      <c r="I45" s="134">
        <v>34400</v>
      </c>
    </row>
    <row r="46" spans="1:9" ht="15" customHeight="1" x14ac:dyDescent="0.25">
      <c r="A46" s="148"/>
      <c r="B46" s="148"/>
      <c r="C46" s="151"/>
      <c r="D46" s="171"/>
      <c r="E46" s="134"/>
      <c r="F46" s="134"/>
      <c r="G46" s="134"/>
      <c r="H46" s="134"/>
      <c r="I46" s="134"/>
    </row>
    <row r="47" spans="1:9" ht="18.75" customHeight="1" x14ac:dyDescent="0.25">
      <c r="A47" s="175" t="s">
        <v>47</v>
      </c>
      <c r="B47" s="175"/>
      <c r="C47" s="176"/>
      <c r="D47" s="177"/>
      <c r="E47" s="178"/>
      <c r="F47" s="178"/>
      <c r="G47" s="178"/>
      <c r="H47" s="178"/>
      <c r="I47" s="178"/>
    </row>
    <row r="48" spans="1:9" ht="18" customHeight="1" x14ac:dyDescent="0.25">
      <c r="A48" s="154" t="s">
        <v>275</v>
      </c>
      <c r="B48" s="154">
        <v>13</v>
      </c>
      <c r="C48" s="182">
        <v>1000</v>
      </c>
      <c r="D48" s="171" t="s">
        <v>59</v>
      </c>
      <c r="E48" s="178"/>
      <c r="F48" s="178"/>
      <c r="G48" s="178"/>
      <c r="H48" s="178"/>
      <c r="I48" s="178"/>
    </row>
    <row r="49" spans="1:9" ht="18.75" customHeight="1" x14ac:dyDescent="0.25">
      <c r="A49" s="148" t="s">
        <v>276</v>
      </c>
      <c r="B49" s="151"/>
      <c r="C49" s="151">
        <v>10000</v>
      </c>
      <c r="D49" s="171" t="s">
        <v>59</v>
      </c>
      <c r="E49" s="178"/>
      <c r="F49" s="178"/>
      <c r="G49" s="127"/>
      <c r="H49" s="127"/>
      <c r="I49" s="127"/>
    </row>
    <row r="50" spans="1:9" ht="15.75" customHeight="1" x14ac:dyDescent="0.25">
      <c r="A50" s="148" t="s">
        <v>48</v>
      </c>
      <c r="B50" s="148">
        <v>2</v>
      </c>
      <c r="C50" s="151">
        <v>30000</v>
      </c>
      <c r="D50" s="136" t="s">
        <v>63</v>
      </c>
      <c r="E50" s="134"/>
      <c r="F50" s="134"/>
      <c r="G50" s="127"/>
      <c r="H50" s="127"/>
      <c r="I50" s="127"/>
    </row>
    <row r="51" spans="1:9" ht="16.5" customHeight="1" x14ac:dyDescent="0.25">
      <c r="A51" s="161" t="s">
        <v>47</v>
      </c>
      <c r="B51" s="161"/>
      <c r="C51" s="151">
        <v>5000</v>
      </c>
      <c r="D51" s="136"/>
      <c r="E51" s="134"/>
      <c r="F51" s="134"/>
      <c r="G51" s="127"/>
      <c r="H51" s="127"/>
      <c r="I51" s="127"/>
    </row>
    <row r="52" spans="1:9" ht="18" customHeight="1" x14ac:dyDescent="0.25">
      <c r="A52" s="161"/>
      <c r="B52" s="161"/>
      <c r="C52" s="151"/>
      <c r="D52" s="136"/>
      <c r="E52" s="134"/>
      <c r="F52" s="134"/>
      <c r="G52" s="127"/>
      <c r="H52" s="127"/>
      <c r="I52" s="127"/>
    </row>
    <row r="53" spans="1:9" ht="19.5" customHeight="1" x14ac:dyDescent="0.25">
      <c r="A53" s="161" t="s">
        <v>277</v>
      </c>
      <c r="B53" s="161">
        <v>4</v>
      </c>
      <c r="C53" s="151">
        <v>400</v>
      </c>
      <c r="D53" s="136" t="s">
        <v>63</v>
      </c>
      <c r="E53" s="134"/>
      <c r="F53" s="134"/>
      <c r="G53" s="133"/>
      <c r="H53" s="133"/>
      <c r="I53" s="133"/>
    </row>
    <row r="54" spans="1:9" ht="18" customHeight="1" x14ac:dyDescent="0.25">
      <c r="A54" s="161" t="s">
        <v>39</v>
      </c>
      <c r="B54" s="161">
        <v>10</v>
      </c>
      <c r="C54" s="151">
        <v>1250</v>
      </c>
      <c r="D54" s="136" t="s">
        <v>63</v>
      </c>
      <c r="E54" s="134"/>
      <c r="F54" s="134"/>
      <c r="G54" s="133"/>
      <c r="H54" s="133"/>
      <c r="I54" s="133"/>
    </row>
    <row r="55" spans="1:9" ht="22.5" customHeight="1" x14ac:dyDescent="0.25">
      <c r="A55" s="161" t="s">
        <v>278</v>
      </c>
      <c r="B55" s="161">
        <v>10</v>
      </c>
      <c r="C55" s="151">
        <v>2000</v>
      </c>
      <c r="D55" s="136" t="s">
        <v>63</v>
      </c>
      <c r="E55" s="134"/>
      <c r="F55" s="134"/>
      <c r="G55" s="127"/>
      <c r="H55" s="127"/>
      <c r="I55" s="127"/>
    </row>
    <row r="56" spans="1:9" ht="18.75" customHeight="1" x14ac:dyDescent="0.25">
      <c r="A56" s="161" t="s">
        <v>279</v>
      </c>
      <c r="B56" s="161">
        <v>10</v>
      </c>
      <c r="C56" s="151">
        <v>8000</v>
      </c>
      <c r="D56" s="136" t="s">
        <v>63</v>
      </c>
      <c r="E56" s="134"/>
      <c r="F56" s="134"/>
      <c r="G56" s="127"/>
      <c r="H56" s="127"/>
      <c r="I56" s="127"/>
    </row>
    <row r="57" spans="1:9" ht="18.75" customHeight="1" x14ac:dyDescent="0.25">
      <c r="A57" s="148" t="s">
        <v>32</v>
      </c>
      <c r="B57" s="148"/>
      <c r="C57" s="151">
        <v>5000</v>
      </c>
      <c r="D57" s="136" t="s">
        <v>63</v>
      </c>
      <c r="E57" s="134"/>
      <c r="F57" s="134"/>
      <c r="G57" s="127"/>
      <c r="H57" s="127"/>
      <c r="I57" s="127"/>
    </row>
    <row r="58" spans="1:9" ht="21.75" customHeight="1" thickBot="1" x14ac:dyDescent="0.3">
      <c r="A58" s="148"/>
      <c r="B58" s="148"/>
      <c r="C58" s="151"/>
      <c r="D58" s="136"/>
      <c r="E58" s="134"/>
      <c r="F58" s="134"/>
      <c r="G58" s="127"/>
      <c r="H58" s="127"/>
      <c r="I58" s="127"/>
    </row>
    <row r="59" spans="1:9" ht="17.25" customHeight="1" thickBot="1" x14ac:dyDescent="0.3">
      <c r="A59" s="145"/>
      <c r="B59" s="152" t="s">
        <v>6</v>
      </c>
      <c r="C59" s="163">
        <v>357816</v>
      </c>
      <c r="D59" s="134"/>
      <c r="E59" s="134">
        <v>0.15</v>
      </c>
      <c r="F59" s="134">
        <v>53672.4</v>
      </c>
      <c r="G59" s="127"/>
      <c r="H59" s="127"/>
      <c r="I59" s="127"/>
    </row>
    <row r="60" spans="1:9" ht="19.5" customHeight="1" x14ac:dyDescent="0.25">
      <c r="A60" s="145"/>
      <c r="B60" s="152"/>
      <c r="C60" s="168"/>
      <c r="D60" s="134"/>
      <c r="E60" s="134"/>
      <c r="F60" s="134"/>
      <c r="G60" s="127"/>
      <c r="H60" s="127"/>
      <c r="I60" s="127"/>
    </row>
    <row r="61" spans="1:9" ht="20.25" customHeight="1" x14ac:dyDescent="0.25">
      <c r="A61" s="153" t="s">
        <v>7</v>
      </c>
      <c r="B61" s="140"/>
      <c r="C61" s="140"/>
      <c r="D61" s="134"/>
      <c r="E61" s="134"/>
      <c r="F61" s="134"/>
      <c r="G61" s="127"/>
      <c r="H61" s="127"/>
      <c r="I61" s="127"/>
    </row>
    <row r="62" spans="1:9" ht="44.25" customHeight="1" x14ac:dyDescent="0.25">
      <c r="A62" s="160" t="s">
        <v>8</v>
      </c>
      <c r="B62" s="160" t="s">
        <v>10</v>
      </c>
      <c r="C62" s="156" t="s">
        <v>9</v>
      </c>
      <c r="D62" s="134"/>
      <c r="E62" s="134"/>
      <c r="F62" s="134"/>
      <c r="G62" s="127"/>
      <c r="H62" s="127"/>
      <c r="I62" s="127"/>
    </row>
    <row r="63" spans="1:9" ht="39.75" customHeight="1" x14ac:dyDescent="0.25">
      <c r="A63" s="135" t="s">
        <v>77</v>
      </c>
      <c r="B63" s="179">
        <v>0.15</v>
      </c>
      <c r="C63" s="155">
        <v>53672.4</v>
      </c>
      <c r="D63" s="134"/>
      <c r="E63" s="134"/>
      <c r="F63" s="134"/>
      <c r="G63" s="127"/>
      <c r="H63" s="127"/>
      <c r="I63" s="127"/>
    </row>
    <row r="64" spans="1:9" ht="15.75" thickBot="1" x14ac:dyDescent="0.3">
      <c r="A64" s="135" t="s">
        <v>70</v>
      </c>
      <c r="B64" s="135"/>
      <c r="C64" s="155">
        <v>304143.59999999998</v>
      </c>
      <c r="D64" s="134"/>
      <c r="E64" s="134"/>
      <c r="F64" s="134"/>
      <c r="G64" s="127"/>
      <c r="H64" s="127"/>
      <c r="I64" s="127"/>
    </row>
    <row r="65" spans="1:9" ht="30.75" customHeight="1" thickBot="1" x14ac:dyDescent="0.3">
      <c r="A65" s="134"/>
      <c r="B65" s="162" t="s">
        <v>6</v>
      </c>
      <c r="C65" s="164">
        <v>357815.6</v>
      </c>
      <c r="D65" s="127"/>
      <c r="E65" s="127"/>
      <c r="F65" s="127"/>
      <c r="G65" s="127"/>
      <c r="H65" s="127"/>
      <c r="I65" s="127"/>
    </row>
    <row r="66" spans="1:9" x14ac:dyDescent="0.25">
      <c r="A66" s="129"/>
      <c r="B66" s="130"/>
      <c r="C66" s="131"/>
      <c r="D66" s="127"/>
      <c r="E66" s="127"/>
      <c r="F66" s="127"/>
      <c r="G66" s="127"/>
      <c r="H66" s="127"/>
      <c r="I66" s="127"/>
    </row>
    <row r="67" spans="1:9" ht="60" customHeight="1" x14ac:dyDescent="0.25">
      <c r="A67" s="134"/>
      <c r="B67" s="162" t="s">
        <v>11</v>
      </c>
      <c r="C67" s="165">
        <v>0.40000000002328306</v>
      </c>
      <c r="D67" s="127"/>
      <c r="E67" s="127"/>
      <c r="F67" s="127"/>
      <c r="G67" s="127"/>
      <c r="H67" s="127"/>
      <c r="I67" s="127"/>
    </row>
    <row r="68" spans="1:9" ht="23.25" customHeight="1" x14ac:dyDescent="0.25">
      <c r="A68" s="137" t="s">
        <v>29</v>
      </c>
      <c r="B68" s="137" t="s">
        <v>1</v>
      </c>
      <c r="C68" s="134"/>
      <c r="D68" s="127"/>
      <c r="E68" s="127"/>
      <c r="F68" s="127"/>
      <c r="G68" s="127"/>
      <c r="H68" s="127"/>
      <c r="I68" s="127"/>
    </row>
    <row r="69" spans="1:9" ht="78.75" customHeight="1" x14ac:dyDescent="0.25">
      <c r="A69" s="148" t="s">
        <v>280</v>
      </c>
      <c r="B69" s="148" t="s">
        <v>281</v>
      </c>
      <c r="C69" s="134"/>
      <c r="D69" s="127"/>
      <c r="E69" s="127"/>
      <c r="F69" s="127"/>
      <c r="G69" s="127"/>
      <c r="H69" s="127"/>
      <c r="I69" s="127"/>
    </row>
    <row r="70" spans="1:9" ht="34.5" customHeight="1" x14ac:dyDescent="0.25">
      <c r="A70" s="148" t="s">
        <v>282</v>
      </c>
      <c r="B70" s="148" t="s">
        <v>283</v>
      </c>
      <c r="C70" s="134"/>
      <c r="D70" s="127"/>
      <c r="E70" s="127"/>
      <c r="F70" s="127"/>
      <c r="G70" s="127"/>
      <c r="H70" s="127"/>
      <c r="I70" s="127"/>
    </row>
    <row r="71" spans="1:9" ht="54.75" customHeight="1" x14ac:dyDescent="0.25">
      <c r="A71" s="148" t="s">
        <v>284</v>
      </c>
      <c r="B71" s="148" t="s">
        <v>285</v>
      </c>
      <c r="C71" s="134"/>
      <c r="D71" s="127"/>
      <c r="E71" s="127"/>
      <c r="F71" s="127"/>
      <c r="G71" s="127"/>
      <c r="H71" s="127"/>
      <c r="I71" s="127"/>
    </row>
    <row r="72" spans="1:9" ht="30" x14ac:dyDescent="0.25">
      <c r="A72" s="136" t="s">
        <v>286</v>
      </c>
      <c r="B72" s="148" t="s">
        <v>54</v>
      </c>
      <c r="C72" s="134"/>
      <c r="D72" s="127"/>
      <c r="E72" s="127"/>
      <c r="F72" s="127"/>
      <c r="G72" s="127"/>
      <c r="H72" s="127"/>
      <c r="I72" s="127"/>
    </row>
  </sheetData>
  <mergeCells count="7">
    <mergeCell ref="A27:B27"/>
    <mergeCell ref="A37:B37"/>
    <mergeCell ref="A17:B17"/>
    <mergeCell ref="A18:B18"/>
    <mergeCell ref="A14:B14"/>
    <mergeCell ref="A15:B15"/>
    <mergeCell ref="A26:B26"/>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72"/>
  <sheetViews>
    <sheetView topLeftCell="A67" zoomScaleNormal="100" workbookViewId="0">
      <selection activeCell="E72" sqref="E72"/>
    </sheetView>
  </sheetViews>
  <sheetFormatPr defaultRowHeight="15" x14ac:dyDescent="0.25"/>
  <cols>
    <col min="1" max="1" width="28" customWidth="1"/>
    <col min="2" max="2" width="47.85546875" customWidth="1"/>
    <col min="3" max="3" width="16.7109375" customWidth="1"/>
    <col min="4" max="4" width="20.85546875" customWidth="1"/>
  </cols>
  <sheetData>
    <row r="1" spans="1:5" x14ac:dyDescent="0.25">
      <c r="A1" s="70"/>
      <c r="B1" s="70"/>
      <c r="C1" s="70"/>
      <c r="D1" s="70"/>
      <c r="E1" s="70"/>
    </row>
    <row r="2" spans="1:5" x14ac:dyDescent="0.25">
      <c r="A2" s="70"/>
      <c r="B2" s="70"/>
      <c r="C2" s="70"/>
      <c r="D2" s="70"/>
      <c r="E2" s="70"/>
    </row>
    <row r="3" spans="1:5" x14ac:dyDescent="0.25">
      <c r="A3" s="70"/>
      <c r="B3" s="70"/>
      <c r="C3" s="70"/>
      <c r="D3" s="70"/>
      <c r="E3" s="70"/>
    </row>
    <row r="4" spans="1:5" x14ac:dyDescent="0.25">
      <c r="A4" s="70"/>
      <c r="B4" s="70"/>
      <c r="C4" s="70"/>
      <c r="D4" s="70"/>
      <c r="E4" s="70"/>
    </row>
    <row r="5" spans="1:5" x14ac:dyDescent="0.25">
      <c r="A5" s="70"/>
      <c r="B5" s="70"/>
      <c r="C5" s="70"/>
      <c r="D5" s="70"/>
      <c r="E5" s="70"/>
    </row>
    <row r="6" spans="1:5" x14ac:dyDescent="0.25">
      <c r="A6" s="70"/>
      <c r="B6" s="70"/>
      <c r="C6" s="70"/>
      <c r="D6" s="70"/>
      <c r="E6" s="70"/>
    </row>
    <row r="7" spans="1:5" x14ac:dyDescent="0.25">
      <c r="A7" s="4" t="s">
        <v>80</v>
      </c>
      <c r="B7" s="70"/>
      <c r="C7" s="70"/>
      <c r="D7" s="70"/>
      <c r="E7" s="70"/>
    </row>
    <row r="8" spans="1:5" x14ac:dyDescent="0.25">
      <c r="A8" s="25" t="s">
        <v>12</v>
      </c>
      <c r="B8" s="71" t="s">
        <v>363</v>
      </c>
      <c r="C8" s="70"/>
      <c r="D8" s="70"/>
      <c r="E8" s="70"/>
    </row>
    <row r="9" spans="1:5" x14ac:dyDescent="0.25">
      <c r="A9" s="70"/>
      <c r="B9" s="74"/>
      <c r="C9" s="75"/>
      <c r="D9" s="70"/>
      <c r="E9" s="70"/>
    </row>
    <row r="10" spans="1:5" ht="27.75" customHeight="1" x14ac:dyDescent="0.25">
      <c r="A10" s="37" t="s">
        <v>13</v>
      </c>
      <c r="B10" s="88" t="s">
        <v>81</v>
      </c>
      <c r="C10" s="72"/>
      <c r="D10" s="70"/>
      <c r="E10" s="70"/>
    </row>
    <row r="11" spans="1:5" x14ac:dyDescent="0.25">
      <c r="A11" s="70"/>
      <c r="B11" s="70"/>
      <c r="C11" s="75"/>
      <c r="D11" s="70"/>
      <c r="E11" s="70"/>
    </row>
    <row r="12" spans="1:5" ht="47.25" customHeight="1" x14ac:dyDescent="0.25">
      <c r="A12" s="29" t="s">
        <v>14</v>
      </c>
      <c r="B12" s="78" t="s">
        <v>288</v>
      </c>
      <c r="C12" s="76"/>
      <c r="D12" s="70"/>
      <c r="E12" s="70"/>
    </row>
    <row r="13" spans="1:5" x14ac:dyDescent="0.25">
      <c r="A13" s="40"/>
      <c r="B13" s="76"/>
      <c r="C13" s="76"/>
      <c r="D13" s="70"/>
      <c r="E13" s="70"/>
    </row>
    <row r="14" spans="1:5" x14ac:dyDescent="0.25">
      <c r="A14" s="230" t="s">
        <v>20</v>
      </c>
      <c r="B14" s="230"/>
      <c r="C14" s="76"/>
      <c r="D14" s="70"/>
      <c r="E14" s="70"/>
    </row>
    <row r="15" spans="1:5" ht="63" customHeight="1" x14ac:dyDescent="0.25">
      <c r="A15" s="231" t="s">
        <v>79</v>
      </c>
      <c r="B15" s="231"/>
      <c r="C15" s="76"/>
      <c r="D15" s="70"/>
      <c r="E15" s="70"/>
    </row>
    <row r="16" spans="1:5" x14ac:dyDescent="0.25">
      <c r="A16" s="40"/>
      <c r="B16" s="76"/>
      <c r="C16" s="76"/>
      <c r="D16" s="70"/>
      <c r="E16" s="70"/>
    </row>
    <row r="17" spans="1:5" x14ac:dyDescent="0.25">
      <c r="A17" s="230" t="s">
        <v>19</v>
      </c>
      <c r="B17" s="230"/>
      <c r="C17" s="76"/>
      <c r="D17" s="70"/>
      <c r="E17" s="70"/>
    </row>
    <row r="18" spans="1:5" ht="60" customHeight="1" x14ac:dyDescent="0.25">
      <c r="A18" s="231" t="s">
        <v>82</v>
      </c>
      <c r="B18" s="231"/>
      <c r="C18" s="76"/>
      <c r="D18" s="70"/>
      <c r="E18" s="70"/>
    </row>
    <row r="19" spans="1:5" ht="36.75" customHeight="1" x14ac:dyDescent="0.25">
      <c r="A19" s="66" t="s">
        <v>49</v>
      </c>
      <c r="B19" s="66" t="s">
        <v>50</v>
      </c>
      <c r="C19" s="76"/>
      <c r="D19" s="70"/>
      <c r="E19" s="70"/>
    </row>
    <row r="20" spans="1:5" ht="37.5" customHeight="1" x14ac:dyDescent="0.25">
      <c r="A20" s="66" t="s">
        <v>51</v>
      </c>
      <c r="B20" s="66" t="s">
        <v>83</v>
      </c>
      <c r="C20" s="76"/>
      <c r="D20" s="70"/>
      <c r="E20" s="70"/>
    </row>
    <row r="21" spans="1:5" ht="28.5" customHeight="1" x14ac:dyDescent="0.25">
      <c r="A21" s="66" t="s">
        <v>52</v>
      </c>
      <c r="B21" s="66" t="s">
        <v>84</v>
      </c>
      <c r="C21" s="76"/>
      <c r="D21" s="70"/>
      <c r="E21" s="70"/>
    </row>
    <row r="22" spans="1:5" x14ac:dyDescent="0.25">
      <c r="A22" s="12"/>
      <c r="B22" s="73"/>
      <c r="C22" s="76"/>
      <c r="D22" s="70"/>
      <c r="E22" s="70"/>
    </row>
    <row r="23" spans="1:5" x14ac:dyDescent="0.25">
      <c r="A23" s="230" t="s">
        <v>15</v>
      </c>
      <c r="B23" s="230"/>
      <c r="C23" s="13"/>
      <c r="D23" s="70"/>
      <c r="E23" s="70"/>
    </row>
    <row r="24" spans="1:5" ht="62.25" customHeight="1" x14ac:dyDescent="0.25">
      <c r="A24" s="231"/>
      <c r="B24" s="231"/>
      <c r="C24" s="28"/>
      <c r="D24" s="70"/>
      <c r="E24" s="70"/>
    </row>
    <row r="25" spans="1:5" x14ac:dyDescent="0.25">
      <c r="A25" s="70"/>
      <c r="B25" s="70"/>
      <c r="C25" s="70"/>
      <c r="D25" s="70"/>
      <c r="E25" s="70"/>
    </row>
    <row r="26" spans="1:5" ht="37.5" customHeight="1" x14ac:dyDescent="0.25">
      <c r="A26" s="26" t="s">
        <v>16</v>
      </c>
      <c r="B26" s="26" t="s">
        <v>2</v>
      </c>
      <c r="C26" s="16" t="e">
        <f>A27&amp;"; "&amp;A28&amp;"; "&amp;A29&amp;";"&amp;#REF!&amp;";"&amp;#REF!&amp;"; "&amp;#REF!&amp;";"&amp;#REF!&amp;";"&amp;#REF!&amp;";"&amp;#REF!</f>
        <v>#REF!</v>
      </c>
      <c r="D26" s="70"/>
      <c r="E26" s="70"/>
    </row>
    <row r="27" spans="1:5" ht="28.5" customHeight="1" x14ac:dyDescent="0.25">
      <c r="A27" s="1" t="s">
        <v>85</v>
      </c>
      <c r="B27" s="1" t="s">
        <v>31</v>
      </c>
      <c r="C27" s="15"/>
      <c r="D27" s="70"/>
      <c r="E27" s="70"/>
    </row>
    <row r="28" spans="1:5" ht="17.25" customHeight="1" x14ac:dyDescent="0.25">
      <c r="A28" s="78" t="s">
        <v>86</v>
      </c>
      <c r="B28" s="78"/>
      <c r="C28" s="27"/>
      <c r="D28" s="70"/>
      <c r="E28" s="70"/>
    </row>
    <row r="29" spans="1:5" ht="18.75" customHeight="1" x14ac:dyDescent="0.25">
      <c r="A29" s="1" t="s">
        <v>87</v>
      </c>
      <c r="B29" s="78"/>
      <c r="C29" s="27"/>
      <c r="D29" s="70"/>
      <c r="E29" s="70"/>
    </row>
    <row r="30" spans="1:5" x14ac:dyDescent="0.25">
      <c r="A30" s="77"/>
      <c r="B30" s="79"/>
      <c r="C30" s="27"/>
      <c r="D30" s="70"/>
      <c r="E30" s="70"/>
    </row>
    <row r="31" spans="1:5" x14ac:dyDescent="0.25">
      <c r="A31" s="73"/>
      <c r="B31" s="77"/>
      <c r="C31" s="77"/>
      <c r="D31" s="70"/>
      <c r="E31" s="70"/>
    </row>
    <row r="32" spans="1:5" x14ac:dyDescent="0.25">
      <c r="A32" s="229" t="s">
        <v>3</v>
      </c>
      <c r="B32" s="229"/>
      <c r="C32" s="73"/>
      <c r="D32" s="70"/>
      <c r="E32" s="70"/>
    </row>
    <row r="33" spans="1:5" ht="54.75" customHeight="1" x14ac:dyDescent="0.25">
      <c r="A33" s="26" t="s">
        <v>4</v>
      </c>
      <c r="B33" s="26" t="s">
        <v>17</v>
      </c>
      <c r="C33" s="30" t="s">
        <v>5</v>
      </c>
      <c r="D33" s="38" t="s">
        <v>18</v>
      </c>
      <c r="E33" s="70"/>
    </row>
    <row r="34" spans="1:5" x14ac:dyDescent="0.25">
      <c r="A34" s="50" t="s">
        <v>43</v>
      </c>
      <c r="B34" s="50"/>
      <c r="C34" s="49"/>
      <c r="D34" s="51"/>
      <c r="E34" s="70"/>
    </row>
    <row r="35" spans="1:5" ht="16.5" customHeight="1" x14ac:dyDescent="0.25">
      <c r="A35" s="80" t="s">
        <v>44</v>
      </c>
      <c r="B35" s="80">
        <v>4</v>
      </c>
      <c r="C35" s="49">
        <v>76800</v>
      </c>
      <c r="D35" s="48" t="s">
        <v>88</v>
      </c>
      <c r="E35" s="70"/>
    </row>
    <row r="36" spans="1:5" ht="32.25" customHeight="1" x14ac:dyDescent="0.25">
      <c r="A36" s="80" t="s">
        <v>45</v>
      </c>
      <c r="B36" s="80">
        <v>6</v>
      </c>
      <c r="C36" s="49">
        <v>115200</v>
      </c>
      <c r="D36" s="48" t="s">
        <v>88</v>
      </c>
      <c r="E36" s="70"/>
    </row>
    <row r="37" spans="1:5" ht="20.25" customHeight="1" x14ac:dyDescent="0.25">
      <c r="A37" s="80" t="s">
        <v>46</v>
      </c>
      <c r="B37" s="80">
        <v>1</v>
      </c>
      <c r="C37" s="49">
        <v>36000</v>
      </c>
      <c r="D37" s="48" t="s">
        <v>88</v>
      </c>
      <c r="E37" s="70"/>
    </row>
    <row r="38" spans="1:5" ht="15.75" customHeight="1" x14ac:dyDescent="0.25">
      <c r="A38" s="78" t="s">
        <v>89</v>
      </c>
      <c r="B38" s="78"/>
      <c r="C38" s="20">
        <v>34200</v>
      </c>
      <c r="D38" s="48" t="s">
        <v>88</v>
      </c>
      <c r="E38" s="70"/>
    </row>
    <row r="39" spans="1:5" ht="18" customHeight="1" x14ac:dyDescent="0.25">
      <c r="A39" s="52" t="s">
        <v>47</v>
      </c>
      <c r="B39" s="52"/>
      <c r="C39" s="53"/>
      <c r="D39" s="48" t="s">
        <v>88</v>
      </c>
      <c r="E39" s="55"/>
    </row>
    <row r="40" spans="1:5" ht="20.25" customHeight="1" x14ac:dyDescent="0.25">
      <c r="A40" s="78" t="s">
        <v>48</v>
      </c>
      <c r="B40" s="78">
        <v>2</v>
      </c>
      <c r="C40" s="20">
        <v>30000</v>
      </c>
      <c r="D40" s="48" t="s">
        <v>88</v>
      </c>
      <c r="E40" s="70"/>
    </row>
    <row r="41" spans="1:5" ht="27" customHeight="1" x14ac:dyDescent="0.25">
      <c r="A41" s="84" t="s">
        <v>33</v>
      </c>
      <c r="B41" s="84">
        <v>4</v>
      </c>
      <c r="C41" s="20">
        <v>400</v>
      </c>
      <c r="D41" s="48" t="s">
        <v>88</v>
      </c>
      <c r="E41" s="70"/>
    </row>
    <row r="42" spans="1:5" ht="29.25" customHeight="1" x14ac:dyDescent="0.25">
      <c r="A42" s="84" t="s">
        <v>34</v>
      </c>
      <c r="B42" s="84">
        <v>4</v>
      </c>
      <c r="C42" s="20">
        <v>600</v>
      </c>
      <c r="D42" s="48" t="s">
        <v>88</v>
      </c>
      <c r="E42" s="70"/>
    </row>
    <row r="43" spans="1:5" ht="21.75" customHeight="1" x14ac:dyDescent="0.25">
      <c r="A43" s="84" t="s">
        <v>35</v>
      </c>
      <c r="B43" s="84">
        <v>6</v>
      </c>
      <c r="C43" s="20">
        <v>600</v>
      </c>
      <c r="D43" s="48" t="s">
        <v>88</v>
      </c>
      <c r="E43" s="70"/>
    </row>
    <row r="44" spans="1:5" ht="20.25" customHeight="1" x14ac:dyDescent="0.25">
      <c r="A44" s="84" t="s">
        <v>37</v>
      </c>
      <c r="B44" s="61">
        <v>25</v>
      </c>
      <c r="C44" s="62">
        <v>3750</v>
      </c>
      <c r="D44" s="48" t="s">
        <v>88</v>
      </c>
      <c r="E44" s="70"/>
    </row>
    <row r="45" spans="1:5" ht="17.25" customHeight="1" x14ac:dyDescent="0.25">
      <c r="A45" s="84" t="s">
        <v>36</v>
      </c>
      <c r="B45" s="61">
        <v>4</v>
      </c>
      <c r="C45" s="62">
        <v>800</v>
      </c>
      <c r="D45" s="48" t="s">
        <v>88</v>
      </c>
      <c r="E45" s="70"/>
    </row>
    <row r="46" spans="1:5" ht="18" customHeight="1" x14ac:dyDescent="0.25">
      <c r="A46" s="84" t="s">
        <v>38</v>
      </c>
      <c r="B46" s="61">
        <v>4</v>
      </c>
      <c r="C46" s="62">
        <v>800</v>
      </c>
      <c r="D46" s="48" t="s">
        <v>88</v>
      </c>
      <c r="E46" s="70"/>
    </row>
    <row r="47" spans="1:5" ht="19.5" customHeight="1" x14ac:dyDescent="0.25">
      <c r="A47" s="84" t="s">
        <v>39</v>
      </c>
      <c r="B47" s="61">
        <v>50</v>
      </c>
      <c r="C47" s="62">
        <v>1250</v>
      </c>
      <c r="D47" s="48" t="s">
        <v>88</v>
      </c>
      <c r="E47" s="70"/>
    </row>
    <row r="48" spans="1:5" ht="16.5" customHeight="1" x14ac:dyDescent="0.25">
      <c r="A48" s="84" t="s">
        <v>40</v>
      </c>
      <c r="B48" s="61">
        <v>15</v>
      </c>
      <c r="C48" s="62">
        <v>3000</v>
      </c>
      <c r="D48" s="48" t="s">
        <v>88</v>
      </c>
      <c r="E48" s="70"/>
    </row>
    <row r="49" spans="1:5" ht="30.75" customHeight="1" x14ac:dyDescent="0.25">
      <c r="A49" s="84" t="s">
        <v>41</v>
      </c>
      <c r="B49" s="61">
        <v>5</v>
      </c>
      <c r="C49" s="62">
        <v>2000</v>
      </c>
      <c r="D49" s="48" t="s">
        <v>88</v>
      </c>
      <c r="E49" s="70"/>
    </row>
    <row r="50" spans="1:5" ht="30" customHeight="1" x14ac:dyDescent="0.25">
      <c r="A50" s="84" t="s">
        <v>252</v>
      </c>
      <c r="B50" s="61">
        <v>15</v>
      </c>
      <c r="C50" s="62">
        <v>10000</v>
      </c>
      <c r="D50" s="48" t="s">
        <v>88</v>
      </c>
      <c r="E50" s="70"/>
    </row>
    <row r="51" spans="1:5" ht="30" customHeight="1" x14ac:dyDescent="0.25">
      <c r="A51" s="78" t="s">
        <v>32</v>
      </c>
      <c r="B51" s="60"/>
      <c r="C51" s="62">
        <v>6000</v>
      </c>
      <c r="D51" s="48" t="s">
        <v>88</v>
      </c>
      <c r="E51" s="70"/>
    </row>
    <row r="52" spans="1:5" ht="21.75" customHeight="1" x14ac:dyDescent="0.25">
      <c r="A52" s="78" t="s">
        <v>42</v>
      </c>
      <c r="B52" s="60"/>
      <c r="C52" s="62">
        <v>3000</v>
      </c>
      <c r="D52" s="48" t="s">
        <v>88</v>
      </c>
      <c r="E52" s="70"/>
    </row>
    <row r="53" spans="1:5" ht="28.5" customHeight="1" x14ac:dyDescent="0.25">
      <c r="A53" s="78" t="s">
        <v>253</v>
      </c>
      <c r="B53" s="60">
        <v>4</v>
      </c>
      <c r="C53" s="62">
        <v>8000</v>
      </c>
      <c r="D53" s="48" t="s">
        <v>88</v>
      </c>
      <c r="E53" s="70"/>
    </row>
    <row r="54" spans="1:5" ht="19.5" customHeight="1" x14ac:dyDescent="0.25">
      <c r="A54" s="78" t="s">
        <v>254</v>
      </c>
      <c r="B54" s="60"/>
      <c r="C54" s="62">
        <v>2000</v>
      </c>
      <c r="D54" s="48" t="s">
        <v>88</v>
      </c>
      <c r="E54" s="70"/>
    </row>
    <row r="55" spans="1:5" ht="21" customHeight="1" thickBot="1" x14ac:dyDescent="0.3">
      <c r="A55" s="78" t="s">
        <v>255</v>
      </c>
      <c r="B55" s="78"/>
      <c r="C55" s="33">
        <v>10000</v>
      </c>
      <c r="D55" s="48" t="s">
        <v>88</v>
      </c>
      <c r="E55" s="70"/>
    </row>
    <row r="56" spans="1:5" ht="15.75" thickBot="1" x14ac:dyDescent="0.3">
      <c r="A56" s="77"/>
      <c r="B56" s="81" t="s">
        <v>6</v>
      </c>
      <c r="C56" s="34">
        <f>SUM(C35:C55)</f>
        <v>344400</v>
      </c>
      <c r="D56" s="70"/>
      <c r="E56" s="70">
        <v>0.15</v>
      </c>
    </row>
    <row r="57" spans="1:5" x14ac:dyDescent="0.25">
      <c r="A57" s="77"/>
      <c r="B57" s="81"/>
      <c r="C57" s="39"/>
      <c r="D57" s="70"/>
      <c r="E57" s="70"/>
    </row>
    <row r="58" spans="1:5" x14ac:dyDescent="0.25">
      <c r="A58" s="73"/>
      <c r="B58" s="73"/>
      <c r="C58" s="73"/>
      <c r="D58" s="70"/>
      <c r="E58" s="70"/>
    </row>
    <row r="59" spans="1:5" ht="30" x14ac:dyDescent="0.25">
      <c r="A59" s="22" t="s">
        <v>7</v>
      </c>
      <c r="B59" s="73"/>
      <c r="C59" s="73"/>
      <c r="D59" s="70"/>
      <c r="E59" s="70"/>
    </row>
    <row r="60" spans="1:5" ht="30" x14ac:dyDescent="0.25">
      <c r="A60" s="30" t="s">
        <v>8</v>
      </c>
      <c r="B60" s="30" t="s">
        <v>10</v>
      </c>
      <c r="C60" s="26" t="s">
        <v>9</v>
      </c>
      <c r="D60" s="70"/>
      <c r="E60" s="70"/>
    </row>
    <row r="61" spans="1:5" x14ac:dyDescent="0.25">
      <c r="A61" s="1" t="s">
        <v>90</v>
      </c>
      <c r="B61" s="56">
        <v>0.15</v>
      </c>
      <c r="C61" s="83">
        <v>51660</v>
      </c>
      <c r="D61" s="70"/>
      <c r="E61" s="70"/>
    </row>
    <row r="62" spans="1:5" ht="15.75" thickBot="1" x14ac:dyDescent="0.3">
      <c r="A62" s="1" t="s">
        <v>70</v>
      </c>
      <c r="B62" s="1"/>
      <c r="C62" s="83">
        <f>C63-C61</f>
        <v>292740</v>
      </c>
      <c r="D62" s="70"/>
      <c r="E62" s="70"/>
    </row>
    <row r="63" spans="1:5" ht="15.75" thickBot="1" x14ac:dyDescent="0.3">
      <c r="A63" s="70"/>
      <c r="B63" s="85" t="s">
        <v>6</v>
      </c>
      <c r="C63" s="86">
        <v>344400</v>
      </c>
      <c r="D63" s="70"/>
      <c r="E63" s="70"/>
    </row>
    <row r="64" spans="1:5" x14ac:dyDescent="0.25">
      <c r="A64" s="70"/>
      <c r="B64" s="70"/>
      <c r="C64" s="70"/>
      <c r="D64" s="70"/>
      <c r="E64" s="70"/>
    </row>
    <row r="65" spans="1:5" x14ac:dyDescent="0.25">
      <c r="A65" s="70"/>
      <c r="B65" s="85" t="s">
        <v>11</v>
      </c>
      <c r="C65" s="87">
        <f>C56-C63</f>
        <v>0</v>
      </c>
      <c r="D65" s="70"/>
      <c r="E65" s="70"/>
    </row>
    <row r="66" spans="1:5" x14ac:dyDescent="0.25">
      <c r="A66" s="70"/>
      <c r="B66" s="70"/>
      <c r="C66" s="70"/>
      <c r="D66" s="70"/>
      <c r="E66" s="70"/>
    </row>
    <row r="67" spans="1:5" x14ac:dyDescent="0.25">
      <c r="A67" s="70"/>
      <c r="B67" s="70"/>
      <c r="C67" s="70"/>
      <c r="D67" s="70"/>
      <c r="E67" s="70"/>
    </row>
    <row r="68" spans="1:5" x14ac:dyDescent="0.25">
      <c r="A68" s="3" t="s">
        <v>29</v>
      </c>
      <c r="B68" s="3" t="s">
        <v>1</v>
      </c>
      <c r="C68" s="70"/>
      <c r="D68" s="70"/>
      <c r="E68" s="70"/>
    </row>
    <row r="69" spans="1:5" ht="155.25" customHeight="1" x14ac:dyDescent="0.25">
      <c r="A69" s="60" t="s">
        <v>91</v>
      </c>
      <c r="B69" s="60" t="s">
        <v>160</v>
      </c>
      <c r="C69" s="70"/>
      <c r="D69" s="70"/>
      <c r="E69" s="70"/>
    </row>
    <row r="70" spans="1:5" ht="36" customHeight="1" x14ac:dyDescent="0.25">
      <c r="A70" s="126" t="s">
        <v>92</v>
      </c>
      <c r="B70" s="60" t="s">
        <v>54</v>
      </c>
      <c r="C70" s="70"/>
      <c r="D70" s="70"/>
      <c r="E70" s="70"/>
    </row>
    <row r="71" spans="1:5" ht="26.25" customHeight="1" x14ac:dyDescent="0.25">
      <c r="A71" s="68" t="s">
        <v>93</v>
      </c>
      <c r="B71" s="60" t="s">
        <v>94</v>
      </c>
      <c r="C71" s="73"/>
      <c r="D71" s="73"/>
      <c r="E71" s="73"/>
    </row>
    <row r="72" spans="1:5" ht="45" customHeight="1" x14ac:dyDescent="0.25">
      <c r="A72" s="126" t="s">
        <v>95</v>
      </c>
      <c r="B72" s="60" t="s">
        <v>360</v>
      </c>
      <c r="C72" s="70"/>
      <c r="D72" s="70"/>
      <c r="E72" s="70"/>
    </row>
  </sheetData>
  <mergeCells count="7">
    <mergeCell ref="A32:B32"/>
    <mergeCell ref="A14:B14"/>
    <mergeCell ref="A15:B15"/>
    <mergeCell ref="A17:B17"/>
    <mergeCell ref="A18:B18"/>
    <mergeCell ref="A23:B23"/>
    <mergeCell ref="A24:B24"/>
  </mergeCell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7:I72"/>
  <sheetViews>
    <sheetView topLeftCell="A13" workbookViewId="0">
      <selection activeCell="C19" sqref="C19"/>
    </sheetView>
  </sheetViews>
  <sheetFormatPr defaultRowHeight="15" x14ac:dyDescent="0.25"/>
  <cols>
    <col min="1" max="1" width="49.7109375" customWidth="1"/>
    <col min="2" max="2" width="49.42578125" customWidth="1"/>
    <col min="3" max="3" width="13" customWidth="1"/>
    <col min="4" max="4" width="22.140625" customWidth="1"/>
  </cols>
  <sheetData>
    <row r="7" spans="1:3" x14ac:dyDescent="0.25">
      <c r="A7" s="4" t="s">
        <v>80</v>
      </c>
    </row>
    <row r="8" spans="1:3" ht="30" x14ac:dyDescent="0.25">
      <c r="A8" s="25" t="s">
        <v>12</v>
      </c>
      <c r="B8" s="78" t="s">
        <v>150</v>
      </c>
    </row>
    <row r="9" spans="1:3" x14ac:dyDescent="0.25">
      <c r="B9" s="8"/>
      <c r="C9" s="9"/>
    </row>
    <row r="10" spans="1:3" ht="34.5" customHeight="1" x14ac:dyDescent="0.25">
      <c r="A10" s="37" t="s">
        <v>13</v>
      </c>
      <c r="B10" s="59" t="s">
        <v>151</v>
      </c>
      <c r="C10" s="6"/>
    </row>
    <row r="11" spans="1:3" x14ac:dyDescent="0.25">
      <c r="C11" s="9"/>
    </row>
    <row r="12" spans="1:3" ht="21" customHeight="1" x14ac:dyDescent="0.25">
      <c r="A12" s="29" t="s">
        <v>14</v>
      </c>
      <c r="B12" s="17" t="s">
        <v>131</v>
      </c>
      <c r="C12" s="11"/>
    </row>
    <row r="13" spans="1:3" x14ac:dyDescent="0.25">
      <c r="A13" s="40"/>
      <c r="B13" s="11"/>
      <c r="C13" s="11"/>
    </row>
    <row r="14" spans="1:3" x14ac:dyDescent="0.25">
      <c r="A14" s="230" t="s">
        <v>20</v>
      </c>
      <c r="B14" s="230"/>
      <c r="C14" s="11"/>
    </row>
    <row r="15" spans="1:3" ht="41.25" customHeight="1" x14ac:dyDescent="0.25">
      <c r="A15" s="231" t="s">
        <v>152</v>
      </c>
      <c r="B15" s="231"/>
      <c r="C15" s="11"/>
    </row>
    <row r="16" spans="1:3" x14ac:dyDescent="0.25">
      <c r="A16" s="40"/>
      <c r="B16" s="11"/>
      <c r="C16" s="11"/>
    </row>
    <row r="17" spans="1:4" x14ac:dyDescent="0.25">
      <c r="A17" s="230" t="s">
        <v>19</v>
      </c>
      <c r="B17" s="230"/>
      <c r="C17" s="11"/>
    </row>
    <row r="18" spans="1:4" ht="51" customHeight="1" x14ac:dyDescent="0.25">
      <c r="A18" s="231" t="s">
        <v>153</v>
      </c>
      <c r="B18" s="231"/>
      <c r="C18" s="11"/>
    </row>
    <row r="19" spans="1:4" ht="25.5" customHeight="1" x14ac:dyDescent="0.25">
      <c r="A19" s="58" t="s">
        <v>49</v>
      </c>
      <c r="B19" s="58" t="s">
        <v>154</v>
      </c>
      <c r="C19" s="11"/>
    </row>
    <row r="20" spans="1:4" x14ac:dyDescent="0.25">
      <c r="A20" s="58" t="s">
        <v>51</v>
      </c>
      <c r="B20" s="58" t="s">
        <v>156</v>
      </c>
      <c r="C20" s="11"/>
    </row>
    <row r="21" spans="1:4" x14ac:dyDescent="0.25">
      <c r="A21" s="12"/>
      <c r="B21" s="7"/>
      <c r="C21" s="11"/>
    </row>
    <row r="22" spans="1:4" x14ac:dyDescent="0.25">
      <c r="A22" s="230" t="s">
        <v>15</v>
      </c>
      <c r="B22" s="230"/>
      <c r="C22" s="13"/>
    </row>
    <row r="23" spans="1:4" x14ac:dyDescent="0.25">
      <c r="A23" s="231"/>
      <c r="B23" s="231"/>
      <c r="C23" s="28"/>
    </row>
    <row r="25" spans="1:4" x14ac:dyDescent="0.25">
      <c r="A25" s="26" t="s">
        <v>16</v>
      </c>
      <c r="B25" s="26" t="s">
        <v>2</v>
      </c>
      <c r="C25" s="16"/>
    </row>
    <row r="26" spans="1:4" ht="21.75" customHeight="1" x14ac:dyDescent="0.25">
      <c r="A26" s="1" t="s">
        <v>157</v>
      </c>
      <c r="B26" s="1" t="s">
        <v>31</v>
      </c>
      <c r="C26" s="15"/>
    </row>
    <row r="27" spans="1:4" ht="16.5" customHeight="1" x14ac:dyDescent="0.25">
      <c r="A27" s="17" t="s">
        <v>86</v>
      </c>
      <c r="B27" s="17" t="s">
        <v>158</v>
      </c>
      <c r="C27" s="27"/>
    </row>
    <row r="28" spans="1:4" ht="15" customHeight="1" x14ac:dyDescent="0.25">
      <c r="A28" s="1" t="s">
        <v>87</v>
      </c>
      <c r="B28" s="17" t="s">
        <v>159</v>
      </c>
      <c r="C28" s="27"/>
    </row>
    <row r="29" spans="1:4" x14ac:dyDescent="0.25">
      <c r="A29" s="14"/>
      <c r="B29" s="18"/>
      <c r="C29" s="27"/>
    </row>
    <row r="30" spans="1:4" x14ac:dyDescent="0.25">
      <c r="A30" s="7"/>
      <c r="B30" s="14"/>
      <c r="C30" s="14"/>
    </row>
    <row r="31" spans="1:4" x14ac:dyDescent="0.25">
      <c r="A31" s="229" t="s">
        <v>3</v>
      </c>
      <c r="B31" s="229"/>
      <c r="C31" s="7"/>
    </row>
    <row r="32" spans="1:4" ht="60" x14ac:dyDescent="0.25">
      <c r="A32" s="26" t="s">
        <v>4</v>
      </c>
      <c r="B32" s="26" t="s">
        <v>17</v>
      </c>
      <c r="C32" s="30" t="s">
        <v>5</v>
      </c>
      <c r="D32" s="38" t="s">
        <v>18</v>
      </c>
    </row>
    <row r="33" spans="1:9" x14ac:dyDescent="0.25">
      <c r="A33" s="50" t="s">
        <v>43</v>
      </c>
      <c r="B33" s="50"/>
      <c r="C33" s="49"/>
      <c r="D33" s="51"/>
    </row>
    <row r="34" spans="1:9" ht="15" customHeight="1" x14ac:dyDescent="0.25">
      <c r="A34" s="19" t="s">
        <v>112</v>
      </c>
      <c r="B34" s="19" t="s">
        <v>114</v>
      </c>
      <c r="C34" s="49">
        <v>179872</v>
      </c>
      <c r="D34" s="48" t="s">
        <v>155</v>
      </c>
    </row>
    <row r="35" spans="1:9" ht="18.75" customHeight="1" x14ac:dyDescent="0.25">
      <c r="A35" s="19" t="s">
        <v>113</v>
      </c>
      <c r="B35" s="19" t="s">
        <v>115</v>
      </c>
      <c r="C35" s="49">
        <v>22478</v>
      </c>
      <c r="D35" s="48" t="s">
        <v>155</v>
      </c>
    </row>
    <row r="36" spans="1:9" ht="15.75" customHeight="1" x14ac:dyDescent="0.25">
      <c r="A36" s="17" t="s">
        <v>89</v>
      </c>
      <c r="B36" s="17"/>
      <c r="C36" s="20">
        <v>30352</v>
      </c>
      <c r="D36" s="48" t="s">
        <v>155</v>
      </c>
    </row>
    <row r="37" spans="1:9" ht="15.75" customHeight="1" x14ac:dyDescent="0.25">
      <c r="A37" s="52" t="s">
        <v>47</v>
      </c>
      <c r="B37" s="52"/>
      <c r="C37" s="53"/>
      <c r="D37" s="48" t="s">
        <v>155</v>
      </c>
      <c r="E37" s="55"/>
      <c r="F37" s="55"/>
      <c r="G37" s="55"/>
      <c r="H37" s="55"/>
      <c r="I37" s="55"/>
    </row>
    <row r="38" spans="1:9" s="65" customFormat="1" ht="15.75" customHeight="1" x14ac:dyDescent="0.25">
      <c r="A38" s="23" t="s">
        <v>107</v>
      </c>
      <c r="B38" s="23">
        <v>2</v>
      </c>
      <c r="C38" s="63">
        <v>2000</v>
      </c>
      <c r="D38" s="48" t="s">
        <v>155</v>
      </c>
    </row>
    <row r="39" spans="1:9" s="65" customFormat="1" ht="15.75" customHeight="1" x14ac:dyDescent="0.25">
      <c r="A39" s="23" t="s">
        <v>110</v>
      </c>
      <c r="B39" s="23">
        <v>3</v>
      </c>
      <c r="C39" s="63">
        <v>2000</v>
      </c>
      <c r="D39" s="48" t="s">
        <v>155</v>
      </c>
    </row>
    <row r="40" spans="1:9" s="65" customFormat="1" ht="15.75" customHeight="1" x14ac:dyDescent="0.25">
      <c r="A40" s="23" t="s">
        <v>116</v>
      </c>
      <c r="B40" s="23">
        <v>8</v>
      </c>
      <c r="C40" s="63">
        <v>8000</v>
      </c>
      <c r="D40" s="48" t="s">
        <v>155</v>
      </c>
    </row>
    <row r="41" spans="1:9" s="65" customFormat="1" ht="15.75" customHeight="1" x14ac:dyDescent="0.25">
      <c r="A41" s="23" t="s">
        <v>117</v>
      </c>
      <c r="B41" s="23"/>
      <c r="C41" s="63">
        <v>15000</v>
      </c>
      <c r="D41" s="48" t="s">
        <v>155</v>
      </c>
    </row>
    <row r="42" spans="1:9" s="65" customFormat="1" ht="15.75" customHeight="1" x14ac:dyDescent="0.25">
      <c r="A42" s="23" t="s">
        <v>118</v>
      </c>
      <c r="B42" s="23">
        <v>1</v>
      </c>
      <c r="C42" s="63">
        <v>15000</v>
      </c>
      <c r="D42" s="48" t="s">
        <v>155</v>
      </c>
    </row>
    <row r="43" spans="1:9" s="65" customFormat="1" ht="15.75" customHeight="1" x14ac:dyDescent="0.25">
      <c r="A43" s="23" t="s">
        <v>96</v>
      </c>
      <c r="B43" s="23">
        <v>1</v>
      </c>
      <c r="C43" s="63">
        <v>50000</v>
      </c>
      <c r="D43" s="48" t="s">
        <v>155</v>
      </c>
    </row>
    <row r="44" spans="1:9" ht="13.5" customHeight="1" x14ac:dyDescent="0.25">
      <c r="A44" s="31" t="s">
        <v>97</v>
      </c>
      <c r="B44" s="31"/>
      <c r="C44" s="20"/>
      <c r="D44" s="48" t="s">
        <v>155</v>
      </c>
    </row>
    <row r="45" spans="1:9" ht="13.5" customHeight="1" x14ac:dyDescent="0.25">
      <c r="A45" s="31" t="s">
        <v>78</v>
      </c>
      <c r="B45" s="31" t="s">
        <v>98</v>
      </c>
      <c r="C45" s="20">
        <v>4000</v>
      </c>
      <c r="D45" s="48" t="s">
        <v>155</v>
      </c>
    </row>
    <row r="46" spans="1:9" ht="13.5" customHeight="1" x14ac:dyDescent="0.25">
      <c r="A46" s="31" t="s">
        <v>99</v>
      </c>
      <c r="B46" s="31">
        <v>10</v>
      </c>
      <c r="C46" s="20">
        <v>2000</v>
      </c>
      <c r="D46" s="48" t="s">
        <v>155</v>
      </c>
    </row>
    <row r="47" spans="1:9" ht="13.5" customHeight="1" x14ac:dyDescent="0.25">
      <c r="A47" s="31" t="s">
        <v>100</v>
      </c>
      <c r="B47" s="31">
        <v>1</v>
      </c>
      <c r="C47" s="20" t="s">
        <v>101</v>
      </c>
      <c r="D47" s="48" t="s">
        <v>155</v>
      </c>
    </row>
    <row r="48" spans="1:9" ht="13.5" customHeight="1" x14ac:dyDescent="0.25">
      <c r="A48" s="31" t="s">
        <v>102</v>
      </c>
      <c r="B48" s="31">
        <v>6</v>
      </c>
      <c r="C48" s="20">
        <v>5000</v>
      </c>
      <c r="D48" s="48" t="s">
        <v>155</v>
      </c>
    </row>
    <row r="49" spans="1:6" ht="13.5" customHeight="1" x14ac:dyDescent="0.25">
      <c r="A49" s="31" t="s">
        <v>103</v>
      </c>
      <c r="B49" s="31">
        <v>6</v>
      </c>
      <c r="C49" s="20">
        <v>1500</v>
      </c>
      <c r="D49" s="48" t="s">
        <v>155</v>
      </c>
    </row>
    <row r="50" spans="1:6" ht="13.5" customHeight="1" x14ac:dyDescent="0.25">
      <c r="A50" s="31" t="s">
        <v>104</v>
      </c>
      <c r="B50" s="31"/>
      <c r="C50" s="20">
        <v>8000</v>
      </c>
      <c r="D50" s="48" t="s">
        <v>155</v>
      </c>
    </row>
    <row r="51" spans="1:6" ht="13.5" customHeight="1" x14ac:dyDescent="0.25">
      <c r="A51" s="31" t="s">
        <v>108</v>
      </c>
      <c r="B51" s="31">
        <v>4</v>
      </c>
      <c r="C51" s="20">
        <v>2000</v>
      </c>
      <c r="D51" s="48" t="s">
        <v>155</v>
      </c>
    </row>
    <row r="52" spans="1:6" ht="13.5" customHeight="1" x14ac:dyDescent="0.25">
      <c r="A52" s="31" t="s">
        <v>111</v>
      </c>
      <c r="B52" s="31">
        <v>6</v>
      </c>
      <c r="C52" s="20">
        <v>2000</v>
      </c>
      <c r="D52" s="48" t="s">
        <v>155</v>
      </c>
    </row>
    <row r="53" spans="1:6" ht="13.5" customHeight="1" x14ac:dyDescent="0.25">
      <c r="A53" s="31" t="s">
        <v>105</v>
      </c>
      <c r="B53" s="31" t="s">
        <v>106</v>
      </c>
      <c r="C53" s="20">
        <v>1000</v>
      </c>
      <c r="D53" s="48" t="s">
        <v>155</v>
      </c>
    </row>
    <row r="54" spans="1:6" ht="13.5" customHeight="1" x14ac:dyDescent="0.25">
      <c r="A54" s="31" t="s">
        <v>109</v>
      </c>
      <c r="B54" s="31">
        <v>20</v>
      </c>
      <c r="C54" s="20">
        <v>2000</v>
      </c>
      <c r="D54" s="48" t="s">
        <v>155</v>
      </c>
    </row>
    <row r="55" spans="1:6" ht="13.5" customHeight="1" x14ac:dyDescent="0.25">
      <c r="A55" s="31"/>
      <c r="B55" s="31"/>
      <c r="C55" s="20"/>
      <c r="D55" s="48"/>
    </row>
    <row r="56" spans="1:6" ht="14.25" customHeight="1" x14ac:dyDescent="0.25">
      <c r="A56" s="31"/>
      <c r="B56" s="31"/>
      <c r="C56" s="20"/>
      <c r="D56" s="48"/>
    </row>
    <row r="57" spans="1:6" ht="18" customHeight="1" thickBot="1" x14ac:dyDescent="0.3">
      <c r="A57" s="17"/>
      <c r="B57" s="17"/>
      <c r="C57" s="33"/>
      <c r="D57" s="48"/>
    </row>
    <row r="58" spans="1:6" ht="15.75" thickBot="1" x14ac:dyDescent="0.3">
      <c r="A58" s="14"/>
      <c r="B58" s="21" t="s">
        <v>6</v>
      </c>
      <c r="C58" s="34">
        <f>SUM(C34:C57)</f>
        <v>352202</v>
      </c>
      <c r="E58">
        <v>0.15</v>
      </c>
      <c r="F58" s="36">
        <f>C58*E58</f>
        <v>52830.299999999996</v>
      </c>
    </row>
    <row r="59" spans="1:6" x14ac:dyDescent="0.25">
      <c r="A59" s="14"/>
      <c r="B59" s="21"/>
      <c r="C59" s="39"/>
    </row>
    <row r="60" spans="1:6" x14ac:dyDescent="0.25">
      <c r="A60" s="7"/>
      <c r="B60" s="7"/>
      <c r="C60" s="7"/>
    </row>
    <row r="61" spans="1:6" x14ac:dyDescent="0.25">
      <c r="A61" s="22" t="s">
        <v>7</v>
      </c>
      <c r="B61" s="7"/>
      <c r="C61" s="7"/>
    </row>
    <row r="62" spans="1:6" ht="30" x14ac:dyDescent="0.25">
      <c r="A62" s="30" t="s">
        <v>8</v>
      </c>
      <c r="B62" s="30" t="s">
        <v>10</v>
      </c>
      <c r="C62" s="26" t="s">
        <v>9</v>
      </c>
    </row>
    <row r="63" spans="1:6" x14ac:dyDescent="0.25">
      <c r="A63" s="1" t="s">
        <v>90</v>
      </c>
      <c r="B63" s="56">
        <v>0.15</v>
      </c>
      <c r="C63" s="24">
        <v>52830</v>
      </c>
    </row>
    <row r="64" spans="1:6" ht="15.75" thickBot="1" x14ac:dyDescent="0.3">
      <c r="A64" s="1" t="s">
        <v>70</v>
      </c>
      <c r="B64" s="1"/>
      <c r="C64" s="24">
        <f>C65-C63</f>
        <v>299372</v>
      </c>
    </row>
    <row r="65" spans="1:3" ht="15.75" thickBot="1" x14ac:dyDescent="0.3">
      <c r="B65" s="32" t="s">
        <v>6</v>
      </c>
      <c r="C65" s="35">
        <v>352202</v>
      </c>
    </row>
    <row r="67" spans="1:3" x14ac:dyDescent="0.25">
      <c r="B67" s="32" t="s">
        <v>11</v>
      </c>
      <c r="C67" s="36">
        <f>C58-C65</f>
        <v>0</v>
      </c>
    </row>
    <row r="70" spans="1:3" x14ac:dyDescent="0.25">
      <c r="A70" s="3" t="s">
        <v>29</v>
      </c>
      <c r="B70" s="3" t="s">
        <v>1</v>
      </c>
    </row>
    <row r="71" spans="1:3" ht="90" x14ac:dyDescent="0.25">
      <c r="A71" s="17" t="s">
        <v>161</v>
      </c>
      <c r="B71" s="60" t="s">
        <v>160</v>
      </c>
    </row>
    <row r="72" spans="1:3" ht="45" x14ac:dyDescent="0.25">
      <c r="A72" s="78" t="s">
        <v>162</v>
      </c>
      <c r="B72" s="17" t="s">
        <v>163</v>
      </c>
    </row>
  </sheetData>
  <mergeCells count="7">
    <mergeCell ref="A31:B31"/>
    <mergeCell ref="A14:B14"/>
    <mergeCell ref="A15:B15"/>
    <mergeCell ref="A17:B17"/>
    <mergeCell ref="A18:B18"/>
    <mergeCell ref="A22:B22"/>
    <mergeCell ref="A23:B23"/>
  </mergeCells>
  <pageMargins left="0.7" right="0.7" top="0.75" bottom="0.75" header="0.3" footer="0.3"/>
  <pageSetup paperSize="9" orientation="portrait" verticalDpi="0"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7:I67"/>
  <sheetViews>
    <sheetView topLeftCell="A25" workbookViewId="0">
      <selection activeCell="E36" sqref="E36"/>
    </sheetView>
  </sheetViews>
  <sheetFormatPr defaultRowHeight="15" x14ac:dyDescent="0.25"/>
  <cols>
    <col min="1" max="1" width="34.42578125" customWidth="1"/>
    <col min="2" max="2" width="43.85546875" customWidth="1"/>
    <col min="3" max="3" width="13.28515625" customWidth="1"/>
    <col min="4" max="4" width="26" customWidth="1"/>
  </cols>
  <sheetData>
    <row r="7" spans="1:3" x14ac:dyDescent="0.25">
      <c r="A7" s="4" t="s">
        <v>80</v>
      </c>
    </row>
    <row r="8" spans="1:3" ht="30" x14ac:dyDescent="0.25">
      <c r="A8" s="25" t="s">
        <v>12</v>
      </c>
      <c r="B8" s="148" t="s">
        <v>293</v>
      </c>
    </row>
    <row r="9" spans="1:3" x14ac:dyDescent="0.25">
      <c r="B9" s="8"/>
      <c r="C9" s="9"/>
    </row>
    <row r="10" spans="1:3" ht="35.25" customHeight="1" x14ac:dyDescent="0.25">
      <c r="A10" s="37" t="s">
        <v>13</v>
      </c>
      <c r="B10" s="59" t="s">
        <v>119</v>
      </c>
      <c r="C10" s="6"/>
    </row>
    <row r="11" spans="1:3" x14ac:dyDescent="0.25">
      <c r="C11" s="9"/>
    </row>
    <row r="12" spans="1:3" x14ac:dyDescent="0.25">
      <c r="A12" s="29" t="s">
        <v>14</v>
      </c>
      <c r="B12" s="17" t="s">
        <v>131</v>
      </c>
      <c r="C12" s="11"/>
    </row>
    <row r="13" spans="1:3" x14ac:dyDescent="0.25">
      <c r="A13" s="40"/>
      <c r="B13" s="11"/>
      <c r="C13" s="11"/>
    </row>
    <row r="14" spans="1:3" x14ac:dyDescent="0.25">
      <c r="A14" s="230" t="s">
        <v>20</v>
      </c>
      <c r="B14" s="230"/>
      <c r="C14" s="11"/>
    </row>
    <row r="15" spans="1:3" ht="70.5" customHeight="1" x14ac:dyDescent="0.25">
      <c r="A15" s="231" t="s">
        <v>132</v>
      </c>
      <c r="B15" s="231"/>
      <c r="C15" s="11"/>
    </row>
    <row r="16" spans="1:3" ht="22.5" customHeight="1" x14ac:dyDescent="0.25">
      <c r="A16" s="40"/>
      <c r="B16" s="11"/>
      <c r="C16" s="11"/>
    </row>
    <row r="17" spans="1:3" x14ac:dyDescent="0.25">
      <c r="A17" s="230" t="s">
        <v>19</v>
      </c>
      <c r="B17" s="230"/>
      <c r="C17" s="11"/>
    </row>
    <row r="18" spans="1:3" ht="76.5" customHeight="1" x14ac:dyDescent="0.25">
      <c r="A18" s="231" t="s">
        <v>134</v>
      </c>
      <c r="B18" s="231"/>
      <c r="C18" s="11"/>
    </row>
    <row r="19" spans="1:3" x14ac:dyDescent="0.25">
      <c r="A19" s="58" t="s">
        <v>133</v>
      </c>
      <c r="B19" s="58" t="s">
        <v>140</v>
      </c>
      <c r="C19" s="11"/>
    </row>
    <row r="20" spans="1:3" ht="30" x14ac:dyDescent="0.25">
      <c r="A20" s="58" t="s">
        <v>135</v>
      </c>
      <c r="B20" s="58" t="s">
        <v>139</v>
      </c>
      <c r="C20" s="11"/>
    </row>
    <row r="21" spans="1:3" x14ac:dyDescent="0.25">
      <c r="A21" s="58"/>
      <c r="B21" s="58"/>
      <c r="C21" s="11"/>
    </row>
    <row r="22" spans="1:3" x14ac:dyDescent="0.25">
      <c r="A22" s="12"/>
      <c r="B22" s="7"/>
      <c r="C22" s="11"/>
    </row>
    <row r="23" spans="1:3" x14ac:dyDescent="0.25">
      <c r="A23" s="230" t="s">
        <v>15</v>
      </c>
      <c r="B23" s="230"/>
      <c r="C23" s="13"/>
    </row>
    <row r="24" spans="1:3" ht="66" customHeight="1" x14ac:dyDescent="0.25">
      <c r="A24" s="241" t="s">
        <v>141</v>
      </c>
      <c r="B24" s="241"/>
      <c r="C24" s="28"/>
    </row>
    <row r="26" spans="1:3" x14ac:dyDescent="0.25">
      <c r="A26" s="26" t="s">
        <v>16</v>
      </c>
      <c r="B26" s="26" t="s">
        <v>2</v>
      </c>
      <c r="C26" s="16" t="e">
        <f>A27&amp;"; "&amp;A28&amp;"; "&amp;A29&amp;";"&amp;A30&amp;";"&amp;#REF!&amp;"; "&amp;#REF!&amp;";"&amp;#REF!&amp;";"&amp;#REF!&amp;";"&amp;#REF!</f>
        <v>#REF!</v>
      </c>
    </row>
    <row r="27" spans="1:3" ht="45" x14ac:dyDescent="0.25">
      <c r="A27" s="1" t="s">
        <v>361</v>
      </c>
      <c r="B27" s="1" t="s">
        <v>31</v>
      </c>
      <c r="C27" s="15"/>
    </row>
    <row r="28" spans="1:3" x14ac:dyDescent="0.25">
      <c r="A28" s="17" t="s">
        <v>86</v>
      </c>
      <c r="B28" s="17" t="s">
        <v>136</v>
      </c>
      <c r="C28" s="27"/>
    </row>
    <row r="29" spans="1:3" ht="38.25" customHeight="1" x14ac:dyDescent="0.25">
      <c r="A29" s="1" t="s">
        <v>138</v>
      </c>
      <c r="B29" s="17" t="s">
        <v>137</v>
      </c>
      <c r="C29" s="27"/>
    </row>
    <row r="30" spans="1:3" x14ac:dyDescent="0.25">
      <c r="A30" s="1"/>
      <c r="B30" s="17"/>
      <c r="C30" s="27"/>
    </row>
    <row r="31" spans="1:3" x14ac:dyDescent="0.25">
      <c r="A31" s="14"/>
      <c r="B31" s="18"/>
      <c r="C31" s="27"/>
    </row>
    <row r="32" spans="1:3" x14ac:dyDescent="0.25">
      <c r="A32" s="7"/>
      <c r="B32" s="14"/>
      <c r="C32" s="14"/>
    </row>
    <row r="33" spans="1:6" x14ac:dyDescent="0.25">
      <c r="A33" s="229" t="s">
        <v>3</v>
      </c>
      <c r="B33" s="229"/>
      <c r="C33" s="7"/>
    </row>
    <row r="34" spans="1:6" ht="60" x14ac:dyDescent="0.25">
      <c r="A34" s="26" t="s">
        <v>4</v>
      </c>
      <c r="B34" s="26" t="s">
        <v>17</v>
      </c>
      <c r="C34" s="30" t="s">
        <v>5</v>
      </c>
      <c r="D34" s="38" t="s">
        <v>18</v>
      </c>
    </row>
    <row r="35" spans="1:6" x14ac:dyDescent="0.25">
      <c r="A35" s="50" t="s">
        <v>43</v>
      </c>
      <c r="B35" s="50"/>
      <c r="C35" s="49"/>
      <c r="D35" s="51"/>
    </row>
    <row r="36" spans="1:6" ht="49.5" customHeight="1" x14ac:dyDescent="0.25">
      <c r="A36" s="80" t="s">
        <v>120</v>
      </c>
      <c r="B36" s="80">
        <v>4</v>
      </c>
      <c r="C36" s="68">
        <v>89645</v>
      </c>
      <c r="D36" s="48" t="s">
        <v>130</v>
      </c>
    </row>
    <row r="37" spans="1:6" ht="18" customHeight="1" x14ac:dyDescent="0.25">
      <c r="A37" s="80" t="s">
        <v>121</v>
      </c>
      <c r="B37" s="80">
        <v>5</v>
      </c>
      <c r="C37" s="68">
        <v>112056</v>
      </c>
      <c r="D37" s="48" t="s">
        <v>130</v>
      </c>
    </row>
    <row r="38" spans="1:6" ht="16.5" customHeight="1" x14ac:dyDescent="0.25">
      <c r="A38" s="17" t="s">
        <v>89</v>
      </c>
      <c r="B38" s="17"/>
      <c r="C38" s="20">
        <v>30255</v>
      </c>
      <c r="D38" s="48" t="s">
        <v>130</v>
      </c>
    </row>
    <row r="39" spans="1:6" ht="18.75" customHeight="1" x14ac:dyDescent="0.25">
      <c r="A39" s="52" t="s">
        <v>47</v>
      </c>
      <c r="B39" s="52"/>
      <c r="C39" s="53"/>
      <c r="D39" s="48" t="s">
        <v>130</v>
      </c>
      <c r="E39" s="55"/>
      <c r="F39" s="36"/>
    </row>
    <row r="40" spans="1:6" s="65" customFormat="1" ht="18.75" customHeight="1" x14ac:dyDescent="0.25">
      <c r="A40" s="82" t="s">
        <v>123</v>
      </c>
      <c r="B40" s="82"/>
      <c r="C40" s="63">
        <v>9000</v>
      </c>
      <c r="D40" s="64" t="s">
        <v>130</v>
      </c>
    </row>
    <row r="41" spans="1:6" s="65" customFormat="1" ht="18.75" customHeight="1" x14ac:dyDescent="0.25">
      <c r="A41" s="82" t="s">
        <v>107</v>
      </c>
      <c r="B41" s="82">
        <v>2</v>
      </c>
      <c r="C41" s="63">
        <v>2000</v>
      </c>
      <c r="D41" s="64" t="s">
        <v>130</v>
      </c>
    </row>
    <row r="42" spans="1:6" s="65" customFormat="1" ht="18.75" customHeight="1" x14ac:dyDescent="0.25">
      <c r="A42" s="82" t="s">
        <v>126</v>
      </c>
      <c r="B42" s="82"/>
      <c r="C42" s="63">
        <v>5000</v>
      </c>
      <c r="D42" s="64" t="s">
        <v>130</v>
      </c>
    </row>
    <row r="43" spans="1:6" s="65" customFormat="1" ht="18.75" customHeight="1" x14ac:dyDescent="0.25">
      <c r="A43" s="82" t="s">
        <v>128</v>
      </c>
      <c r="B43" s="82"/>
      <c r="C43" s="63">
        <v>2000</v>
      </c>
      <c r="D43" s="64" t="s">
        <v>130</v>
      </c>
    </row>
    <row r="44" spans="1:6" ht="19.5" customHeight="1" x14ac:dyDescent="0.25">
      <c r="A44" s="17" t="s">
        <v>48</v>
      </c>
      <c r="B44" s="17">
        <v>2</v>
      </c>
      <c r="C44" s="20">
        <v>40000</v>
      </c>
      <c r="D44" s="48" t="s">
        <v>130</v>
      </c>
    </row>
    <row r="45" spans="1:6" ht="29.25" customHeight="1" x14ac:dyDescent="0.25">
      <c r="A45" s="31" t="s">
        <v>122</v>
      </c>
      <c r="B45" s="31">
        <v>9</v>
      </c>
      <c r="C45" s="20">
        <v>9000</v>
      </c>
      <c r="D45" s="48" t="s">
        <v>130</v>
      </c>
    </row>
    <row r="46" spans="1:6" ht="83.25" customHeight="1" x14ac:dyDescent="0.25">
      <c r="A46" s="31" t="s">
        <v>124</v>
      </c>
      <c r="B46" s="31">
        <v>9</v>
      </c>
      <c r="C46" s="20">
        <v>20000</v>
      </c>
      <c r="D46" s="48" t="s">
        <v>130</v>
      </c>
    </row>
    <row r="47" spans="1:6" ht="16.5" customHeight="1" x14ac:dyDescent="0.25">
      <c r="A47" s="31" t="s">
        <v>125</v>
      </c>
      <c r="B47" s="61">
        <v>3</v>
      </c>
      <c r="C47" s="62">
        <v>3000</v>
      </c>
      <c r="D47" s="48" t="s">
        <v>130</v>
      </c>
    </row>
    <row r="48" spans="1:6" ht="16.5" customHeight="1" x14ac:dyDescent="0.25">
      <c r="A48" s="31" t="s">
        <v>127</v>
      </c>
      <c r="B48" s="61">
        <v>15</v>
      </c>
      <c r="C48" s="62">
        <v>2000</v>
      </c>
      <c r="D48" s="48" t="s">
        <v>130</v>
      </c>
    </row>
    <row r="49" spans="1:9" ht="34.5" customHeight="1" thickBot="1" x14ac:dyDescent="0.3">
      <c r="A49" s="31" t="s">
        <v>129</v>
      </c>
      <c r="B49" s="61"/>
      <c r="C49" s="62">
        <v>30000</v>
      </c>
      <c r="D49" s="48" t="s">
        <v>130</v>
      </c>
    </row>
    <row r="50" spans="1:9" ht="15.75" thickBot="1" x14ac:dyDescent="0.3">
      <c r="A50" s="14"/>
      <c r="B50" s="21" t="s">
        <v>6</v>
      </c>
      <c r="C50" s="34">
        <f>SUM(C36:C49)</f>
        <v>353956</v>
      </c>
      <c r="E50">
        <v>0.15</v>
      </c>
    </row>
    <row r="51" spans="1:9" x14ac:dyDescent="0.25">
      <c r="A51" s="14"/>
      <c r="B51" s="21"/>
      <c r="C51" s="39"/>
    </row>
    <row r="52" spans="1:9" x14ac:dyDescent="0.25">
      <c r="A52" s="7"/>
      <c r="B52" s="7"/>
      <c r="C52" s="7"/>
    </row>
    <row r="53" spans="1:9" x14ac:dyDescent="0.25">
      <c r="A53" s="22" t="s">
        <v>7</v>
      </c>
      <c r="B53" s="7"/>
      <c r="C53" s="7"/>
    </row>
    <row r="54" spans="1:9" ht="30" x14ac:dyDescent="0.25">
      <c r="A54" s="30" t="s">
        <v>8</v>
      </c>
      <c r="B54" s="30" t="s">
        <v>10</v>
      </c>
      <c r="C54" s="26" t="s">
        <v>9</v>
      </c>
      <c r="F54" s="7"/>
      <c r="G54" s="7"/>
      <c r="H54" s="7"/>
      <c r="I54" s="7"/>
    </row>
    <row r="55" spans="1:9" x14ac:dyDescent="0.25">
      <c r="A55" s="1" t="s">
        <v>86</v>
      </c>
      <c r="B55" s="56">
        <v>0.15</v>
      </c>
      <c r="C55" s="24">
        <v>53093</v>
      </c>
    </row>
    <row r="56" spans="1:9" ht="15.75" thickBot="1" x14ac:dyDescent="0.3">
      <c r="A56" s="1" t="s">
        <v>70</v>
      </c>
      <c r="B56" s="1"/>
      <c r="C56" s="24">
        <f>C57-C55</f>
        <v>300863</v>
      </c>
    </row>
    <row r="57" spans="1:9" ht="15.75" thickBot="1" x14ac:dyDescent="0.3">
      <c r="B57" s="32" t="s">
        <v>6</v>
      </c>
      <c r="C57" s="35">
        <v>353956</v>
      </c>
    </row>
    <row r="59" spans="1:9" x14ac:dyDescent="0.25">
      <c r="B59" s="32" t="s">
        <v>11</v>
      </c>
      <c r="C59" s="36">
        <f>C50-C57</f>
        <v>0</v>
      </c>
    </row>
    <row r="62" spans="1:9" x14ac:dyDescent="0.25">
      <c r="A62" s="3" t="s">
        <v>29</v>
      </c>
      <c r="B62" s="3" t="s">
        <v>1</v>
      </c>
    </row>
    <row r="63" spans="1:9" ht="60" x14ac:dyDescent="0.25">
      <c r="A63" s="17" t="s">
        <v>142</v>
      </c>
      <c r="B63" s="17" t="s">
        <v>143</v>
      </c>
    </row>
    <row r="64" spans="1:9" ht="42.75" customHeight="1" x14ac:dyDescent="0.25">
      <c r="A64" s="2" t="s">
        <v>144</v>
      </c>
      <c r="B64" s="17" t="s">
        <v>145</v>
      </c>
    </row>
    <row r="65" spans="1:5" ht="60" x14ac:dyDescent="0.25">
      <c r="A65" s="68" t="s">
        <v>146</v>
      </c>
      <c r="B65" s="60" t="s">
        <v>148</v>
      </c>
      <c r="C65" s="7"/>
      <c r="D65" s="7"/>
      <c r="E65" s="7"/>
    </row>
    <row r="66" spans="1:5" ht="45" x14ac:dyDescent="0.25">
      <c r="A66" s="60" t="s">
        <v>147</v>
      </c>
      <c r="B66" s="60" t="s">
        <v>149</v>
      </c>
    </row>
    <row r="67" spans="1:5" x14ac:dyDescent="0.25">
      <c r="A67" s="2"/>
      <c r="B67" s="2"/>
    </row>
  </sheetData>
  <mergeCells count="7">
    <mergeCell ref="A33:B33"/>
    <mergeCell ref="A14:B14"/>
    <mergeCell ref="A15:B15"/>
    <mergeCell ref="A17:B17"/>
    <mergeCell ref="A18:B18"/>
    <mergeCell ref="A23:B23"/>
    <mergeCell ref="A24:B24"/>
  </mergeCells>
  <pageMargins left="0.7" right="0.7" top="0.75" bottom="0.75" header="0.3" footer="0.3"/>
  <pageSetup paperSize="9" orientation="portrait" verticalDpi="0"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7:Q62"/>
  <sheetViews>
    <sheetView tabSelected="1" topLeftCell="A52" workbookViewId="0">
      <selection activeCell="B34" sqref="A33:B34"/>
    </sheetView>
  </sheetViews>
  <sheetFormatPr defaultRowHeight="15" x14ac:dyDescent="0.25"/>
  <cols>
    <col min="1" max="1" width="37.42578125" style="134" customWidth="1"/>
    <col min="2" max="2" width="66.42578125" style="134" customWidth="1"/>
    <col min="3" max="3" width="14.42578125" style="134" customWidth="1"/>
    <col min="4" max="4" width="36.85546875" style="134" customWidth="1"/>
    <col min="5" max="6" width="9.140625" style="134"/>
    <col min="7" max="10" width="9.7109375" style="134" customWidth="1"/>
    <col min="11" max="11" width="5.7109375" style="134" customWidth="1"/>
    <col min="12" max="12" width="22.42578125" style="134" customWidth="1"/>
    <col min="13" max="16384" width="9.140625" style="134"/>
  </cols>
  <sheetData>
    <row r="7" spans="1:3" x14ac:dyDescent="0.25">
      <c r="A7" s="138"/>
    </row>
    <row r="8" spans="1:3" x14ac:dyDescent="0.25">
      <c r="A8" s="25" t="s">
        <v>12</v>
      </c>
      <c r="B8" s="136" t="s">
        <v>347</v>
      </c>
    </row>
    <row r="9" spans="1:3" x14ac:dyDescent="0.25">
      <c r="B9" s="74"/>
      <c r="C9" s="141"/>
    </row>
    <row r="10" spans="1:3" ht="81.75" customHeight="1" x14ac:dyDescent="0.25">
      <c r="A10" s="166" t="s">
        <v>13</v>
      </c>
      <c r="B10" s="180" t="s">
        <v>300</v>
      </c>
      <c r="C10" s="139"/>
    </row>
    <row r="11" spans="1:3" x14ac:dyDescent="0.25">
      <c r="C11" s="141"/>
    </row>
    <row r="12" spans="1:3" x14ac:dyDescent="0.25">
      <c r="A12" s="159" t="s">
        <v>14</v>
      </c>
      <c r="B12" s="148" t="s">
        <v>330</v>
      </c>
      <c r="C12" s="185"/>
    </row>
    <row r="13" spans="1:3" x14ac:dyDescent="0.25">
      <c r="A13" s="169"/>
      <c r="B13" s="142"/>
      <c r="C13" s="142"/>
    </row>
    <row r="14" spans="1:3" x14ac:dyDescent="0.25">
      <c r="A14" s="230" t="s">
        <v>20</v>
      </c>
      <c r="B14" s="230"/>
      <c r="C14" s="142"/>
    </row>
    <row r="15" spans="1:3" ht="75.75" customHeight="1" x14ac:dyDescent="0.25">
      <c r="A15" s="242" t="s">
        <v>348</v>
      </c>
      <c r="B15" s="242"/>
      <c r="C15" s="142"/>
    </row>
    <row r="16" spans="1:3" x14ac:dyDescent="0.25">
      <c r="A16" s="169"/>
      <c r="B16" s="142"/>
      <c r="C16" s="142"/>
    </row>
    <row r="17" spans="1:17" x14ac:dyDescent="0.25">
      <c r="A17" s="230" t="s">
        <v>19</v>
      </c>
      <c r="B17" s="230"/>
      <c r="C17" s="142"/>
    </row>
    <row r="18" spans="1:17" ht="141.75" customHeight="1" x14ac:dyDescent="0.25">
      <c r="A18" s="242" t="s">
        <v>331</v>
      </c>
      <c r="B18" s="242"/>
      <c r="C18" s="142"/>
    </row>
    <row r="19" spans="1:17" x14ac:dyDescent="0.25">
      <c r="A19" s="143"/>
      <c r="B19" s="183"/>
      <c r="C19" s="142"/>
    </row>
    <row r="20" spans="1:17" x14ac:dyDescent="0.25">
      <c r="A20" s="230" t="s">
        <v>15</v>
      </c>
      <c r="B20" s="230"/>
      <c r="C20" s="144"/>
    </row>
    <row r="21" spans="1:17" ht="117" customHeight="1" x14ac:dyDescent="0.25">
      <c r="A21" s="242" t="s">
        <v>349</v>
      </c>
      <c r="B21" s="242"/>
      <c r="C21" s="158"/>
    </row>
    <row r="22" spans="1:17" x14ac:dyDescent="0.25">
      <c r="D22" s="74"/>
      <c r="E22" s="186"/>
      <c r="F22" s="186"/>
      <c r="G22" s="186"/>
      <c r="H22" s="187"/>
      <c r="I22" s="186"/>
      <c r="L22" s="74"/>
      <c r="M22" s="188"/>
      <c r="N22" s="188"/>
      <c r="O22" s="188"/>
      <c r="P22" s="189"/>
      <c r="Q22" s="188"/>
    </row>
    <row r="23" spans="1:17" x14ac:dyDescent="0.25">
      <c r="A23" s="156" t="s">
        <v>16</v>
      </c>
      <c r="B23" s="156" t="s">
        <v>2</v>
      </c>
      <c r="C23" s="147"/>
      <c r="D23" s="190"/>
      <c r="E23" s="191"/>
      <c r="F23" s="191"/>
      <c r="G23" s="191"/>
      <c r="H23" s="192"/>
      <c r="I23" s="74"/>
      <c r="L23" s="193"/>
      <c r="M23" s="194"/>
      <c r="N23" s="194"/>
      <c r="O23" s="195"/>
      <c r="P23" s="196"/>
      <c r="Q23" s="74"/>
    </row>
    <row r="24" spans="1:17" s="65" customFormat="1" ht="45" x14ac:dyDescent="0.25">
      <c r="A24" s="216" t="s">
        <v>362</v>
      </c>
      <c r="B24" s="216" t="s">
        <v>335</v>
      </c>
      <c r="C24" s="147"/>
      <c r="D24" s="217"/>
      <c r="E24" s="218"/>
      <c r="F24" s="218"/>
      <c r="G24" s="218"/>
      <c r="H24" s="219"/>
      <c r="I24" s="220"/>
      <c r="L24" s="221"/>
      <c r="M24" s="222"/>
      <c r="N24" s="222"/>
      <c r="O24" s="223"/>
      <c r="P24" s="224"/>
      <c r="Q24" s="220"/>
    </row>
    <row r="25" spans="1:17" x14ac:dyDescent="0.25">
      <c r="A25" s="135" t="s">
        <v>333</v>
      </c>
      <c r="B25" s="135" t="s">
        <v>301</v>
      </c>
      <c r="C25" s="146"/>
      <c r="D25" s="190"/>
      <c r="E25" s="191"/>
      <c r="F25" s="191"/>
      <c r="G25" s="191"/>
      <c r="H25" s="192"/>
      <c r="I25" s="74"/>
      <c r="L25" s="193"/>
      <c r="M25" s="191"/>
      <c r="N25" s="195"/>
      <c r="O25" s="195"/>
      <c r="P25" s="192"/>
      <c r="Q25" s="74"/>
    </row>
    <row r="26" spans="1:17" x14ac:dyDescent="0.25">
      <c r="A26" s="135" t="s">
        <v>302</v>
      </c>
      <c r="B26" s="148" t="s">
        <v>303</v>
      </c>
      <c r="C26" s="146"/>
      <c r="D26" s="190"/>
      <c r="E26" s="191"/>
      <c r="F26" s="191"/>
      <c r="G26" s="191"/>
      <c r="H26" s="192"/>
      <c r="I26" s="74"/>
      <c r="L26" s="193"/>
      <c r="M26" s="191"/>
      <c r="N26" s="195"/>
      <c r="O26" s="195"/>
      <c r="P26" s="192"/>
      <c r="Q26" s="74"/>
    </row>
    <row r="27" spans="1:17" x14ac:dyDescent="0.25">
      <c r="A27" s="197" t="s">
        <v>334</v>
      </c>
      <c r="B27" s="60" t="s">
        <v>353</v>
      </c>
      <c r="C27" s="157"/>
      <c r="D27" s="190"/>
      <c r="E27" s="191"/>
      <c r="F27" s="191"/>
      <c r="G27" s="191"/>
      <c r="H27" s="192"/>
      <c r="I27" s="74"/>
      <c r="L27" s="193"/>
      <c r="M27" s="191"/>
      <c r="N27" s="195"/>
      <c r="O27" s="195"/>
      <c r="P27" s="192"/>
      <c r="Q27" s="74"/>
    </row>
    <row r="28" spans="1:17" x14ac:dyDescent="0.25">
      <c r="A28" s="197"/>
      <c r="B28" s="60"/>
      <c r="C28" s="157"/>
      <c r="D28" s="198"/>
      <c r="E28" s="199"/>
      <c r="F28" s="200"/>
      <c r="G28" s="201"/>
      <c r="H28" s="202"/>
      <c r="I28" s="203"/>
      <c r="L28" s="193"/>
      <c r="M28" s="204"/>
      <c r="N28" s="74"/>
      <c r="O28" s="74"/>
      <c r="P28" s="74"/>
      <c r="Q28" s="74"/>
    </row>
    <row r="29" spans="1:17" x14ac:dyDescent="0.25">
      <c r="C29" s="157"/>
      <c r="D29" s="190"/>
      <c r="E29" s="199"/>
      <c r="F29" s="199"/>
      <c r="G29" s="199"/>
      <c r="H29" s="202"/>
      <c r="I29" s="203"/>
      <c r="L29" s="74"/>
      <c r="M29" s="74"/>
      <c r="N29" s="74"/>
      <c r="O29" s="74"/>
      <c r="P29" s="74"/>
      <c r="Q29" s="74"/>
    </row>
    <row r="30" spans="1:17" x14ac:dyDescent="0.25">
      <c r="C30" s="157"/>
      <c r="D30" s="74"/>
      <c r="E30" s="203"/>
      <c r="F30" s="203"/>
      <c r="G30" s="203"/>
      <c r="H30" s="203"/>
      <c r="I30" s="203"/>
      <c r="L30" s="193"/>
      <c r="M30" s="74"/>
      <c r="N30" s="74"/>
      <c r="O30" s="74"/>
      <c r="P30" s="74"/>
      <c r="Q30" s="74"/>
    </row>
    <row r="31" spans="1:17" x14ac:dyDescent="0.25">
      <c r="A31" s="145"/>
      <c r="B31" s="149"/>
      <c r="C31" s="157"/>
    </row>
    <row r="32" spans="1:17" x14ac:dyDescent="0.25">
      <c r="A32" s="183"/>
      <c r="B32" s="145"/>
      <c r="C32" s="145"/>
    </row>
    <row r="33" spans="1:10" x14ac:dyDescent="0.25">
      <c r="A33" s="229" t="s">
        <v>3</v>
      </c>
      <c r="B33" s="229"/>
      <c r="C33" s="183"/>
      <c r="G33" s="205"/>
      <c r="H33" s="205"/>
      <c r="I33" s="205"/>
    </row>
    <row r="34" spans="1:10" ht="30" x14ac:dyDescent="0.25">
      <c r="A34" s="156" t="s">
        <v>4</v>
      </c>
      <c r="B34" s="156" t="s">
        <v>17</v>
      </c>
      <c r="C34" s="160" t="s">
        <v>5</v>
      </c>
      <c r="D34" s="167" t="s">
        <v>18</v>
      </c>
      <c r="J34" s="183"/>
    </row>
    <row r="35" spans="1:10" x14ac:dyDescent="0.25">
      <c r="A35" s="206" t="s">
        <v>304</v>
      </c>
      <c r="B35" s="206" t="s">
        <v>305</v>
      </c>
      <c r="C35" s="207">
        <f>24*1200*1.338</f>
        <v>38534.400000000001</v>
      </c>
      <c r="D35" s="208" t="s">
        <v>306</v>
      </c>
    </row>
    <row r="36" spans="1:10" x14ac:dyDescent="0.25">
      <c r="A36" s="209" t="s">
        <v>307</v>
      </c>
      <c r="B36" s="209" t="s">
        <v>308</v>
      </c>
      <c r="C36" s="207">
        <v>1200</v>
      </c>
      <c r="D36" s="210" t="s">
        <v>309</v>
      </c>
    </row>
    <row r="37" spans="1:10" ht="20.25" customHeight="1" x14ac:dyDescent="0.25">
      <c r="A37" s="209" t="s">
        <v>310</v>
      </c>
      <c r="B37" s="209" t="s">
        <v>311</v>
      </c>
      <c r="C37" s="207">
        <f>24*150</f>
        <v>3600</v>
      </c>
      <c r="D37" s="210" t="s">
        <v>306</v>
      </c>
    </row>
    <row r="38" spans="1:10" ht="18.75" customHeight="1" x14ac:dyDescent="0.25">
      <c r="A38" s="209" t="s">
        <v>312</v>
      </c>
      <c r="B38" s="209" t="s">
        <v>342</v>
      </c>
      <c r="C38" s="207">
        <v>3000</v>
      </c>
      <c r="D38" s="210"/>
    </row>
    <row r="39" spans="1:10" ht="26.25" customHeight="1" x14ac:dyDescent="0.25">
      <c r="A39" s="209" t="s">
        <v>313</v>
      </c>
      <c r="B39" s="209" t="s">
        <v>343</v>
      </c>
      <c r="C39" s="207">
        <v>21000</v>
      </c>
      <c r="D39" s="210" t="s">
        <v>309</v>
      </c>
    </row>
    <row r="40" spans="1:10" ht="27.75" customHeight="1" x14ac:dyDescent="0.25">
      <c r="A40" s="209" t="s">
        <v>314</v>
      </c>
      <c r="B40" s="209" t="s">
        <v>315</v>
      </c>
      <c r="C40" s="207">
        <f>21*38.28</f>
        <v>803.88</v>
      </c>
      <c r="D40" s="210"/>
    </row>
    <row r="41" spans="1:10" ht="20.25" customHeight="1" x14ac:dyDescent="0.25">
      <c r="A41" s="150" t="s">
        <v>316</v>
      </c>
      <c r="B41" s="150" t="s">
        <v>317</v>
      </c>
      <c r="C41" s="211">
        <f>29*16*30</f>
        <v>13920</v>
      </c>
      <c r="D41" s="212" t="s">
        <v>306</v>
      </c>
    </row>
    <row r="42" spans="1:10" ht="40.5" customHeight="1" x14ac:dyDescent="0.25">
      <c r="A42" s="148" t="s">
        <v>318</v>
      </c>
      <c r="B42" s="148" t="s">
        <v>319</v>
      </c>
      <c r="C42" s="211">
        <f>815 +1390+600+80+170</f>
        <v>3055</v>
      </c>
      <c r="D42" s="136"/>
    </row>
    <row r="43" spans="1:10" x14ac:dyDescent="0.25">
      <c r="A43" s="136" t="s">
        <v>336</v>
      </c>
      <c r="B43" s="136" t="s">
        <v>337</v>
      </c>
      <c r="C43" s="151">
        <v>48000</v>
      </c>
      <c r="D43" s="136" t="s">
        <v>306</v>
      </c>
    </row>
    <row r="44" spans="1:10" x14ac:dyDescent="0.25">
      <c r="A44" s="136" t="s">
        <v>320</v>
      </c>
      <c r="B44" s="136" t="s">
        <v>321</v>
      </c>
      <c r="C44" s="151">
        <f>20*3*24</f>
        <v>1440</v>
      </c>
      <c r="D44" s="174" t="s">
        <v>306</v>
      </c>
    </row>
    <row r="45" spans="1:10" ht="36" customHeight="1" x14ac:dyDescent="0.25">
      <c r="A45" s="148" t="s">
        <v>339</v>
      </c>
      <c r="B45" s="136" t="s">
        <v>340</v>
      </c>
      <c r="C45" s="151">
        <v>12000</v>
      </c>
      <c r="D45" s="174"/>
    </row>
    <row r="46" spans="1:10" ht="24" customHeight="1" x14ac:dyDescent="0.25">
      <c r="A46" s="136" t="s">
        <v>322</v>
      </c>
      <c r="B46" s="136" t="s">
        <v>338</v>
      </c>
      <c r="C46" s="151">
        <v>5000</v>
      </c>
      <c r="D46" s="136"/>
    </row>
    <row r="47" spans="1:10" ht="15.75" thickBot="1" x14ac:dyDescent="0.3">
      <c r="A47" s="145"/>
      <c r="B47" s="152" t="s">
        <v>6</v>
      </c>
      <c r="C47" s="213">
        <f>SUM(C35:C46)</f>
        <v>151553.28</v>
      </c>
      <c r="G47" s="214"/>
      <c r="H47" s="214"/>
      <c r="I47" s="214"/>
      <c r="J47" s="214"/>
    </row>
    <row r="48" spans="1:10" x14ac:dyDescent="0.25">
      <c r="A48" s="145"/>
      <c r="B48" s="152" t="s">
        <v>323</v>
      </c>
      <c r="C48" s="168">
        <f>C47*0.15</f>
        <v>22732.991999999998</v>
      </c>
      <c r="G48" s="214"/>
      <c r="H48" s="214"/>
      <c r="I48" s="214"/>
      <c r="J48" s="214"/>
    </row>
    <row r="49" spans="1:3" x14ac:dyDescent="0.25">
      <c r="A49" s="183"/>
      <c r="B49" s="183"/>
      <c r="C49" s="183"/>
    </row>
    <row r="50" spans="1:3" x14ac:dyDescent="0.25">
      <c r="A50" s="153" t="s">
        <v>7</v>
      </c>
      <c r="B50" s="183"/>
      <c r="C50" s="183"/>
    </row>
    <row r="51" spans="1:3" ht="30" x14ac:dyDescent="0.25">
      <c r="A51" s="160" t="s">
        <v>8</v>
      </c>
      <c r="B51" s="160" t="s">
        <v>10</v>
      </c>
      <c r="C51" s="156" t="s">
        <v>9</v>
      </c>
    </row>
    <row r="52" spans="1:3" x14ac:dyDescent="0.25">
      <c r="A52" s="215" t="s">
        <v>324</v>
      </c>
      <c r="B52" s="135" t="s">
        <v>325</v>
      </c>
      <c r="C52" s="155">
        <v>12659</v>
      </c>
    </row>
    <row r="53" spans="1:3" x14ac:dyDescent="0.25">
      <c r="A53" s="148" t="s">
        <v>326</v>
      </c>
      <c r="B53" s="154" t="s">
        <v>327</v>
      </c>
      <c r="C53" s="155">
        <f>C47-C48</f>
        <v>128820.288</v>
      </c>
    </row>
    <row r="54" spans="1:3" ht="15.75" thickBot="1" x14ac:dyDescent="0.3">
      <c r="A54" s="148"/>
      <c r="B54" s="135"/>
      <c r="C54" s="151"/>
    </row>
    <row r="55" spans="1:3" ht="15.75" thickBot="1" x14ac:dyDescent="0.3">
      <c r="B55" s="162" t="s">
        <v>6</v>
      </c>
      <c r="C55" s="164">
        <f>SUM(C52:C54)</f>
        <v>141479.288</v>
      </c>
    </row>
    <row r="57" spans="1:3" x14ac:dyDescent="0.25">
      <c r="B57" s="162" t="s">
        <v>11</v>
      </c>
      <c r="C57" s="165"/>
    </row>
    <row r="60" spans="1:3" x14ac:dyDescent="0.25">
      <c r="A60" s="137" t="s">
        <v>29</v>
      </c>
      <c r="B60" s="137" t="s">
        <v>1</v>
      </c>
    </row>
    <row r="61" spans="1:3" ht="63.75" customHeight="1" x14ac:dyDescent="0.25">
      <c r="A61" s="148" t="s">
        <v>341</v>
      </c>
      <c r="B61" s="148" t="s">
        <v>350</v>
      </c>
    </row>
    <row r="62" spans="1:3" ht="33.75" customHeight="1" x14ac:dyDescent="0.25">
      <c r="A62" s="136" t="s">
        <v>328</v>
      </c>
      <c r="B62" s="136" t="s">
        <v>329</v>
      </c>
    </row>
  </sheetData>
  <mergeCells count="7">
    <mergeCell ref="A33:B33"/>
    <mergeCell ref="A14:B14"/>
    <mergeCell ref="A15:B15"/>
    <mergeCell ref="A17:B17"/>
    <mergeCell ref="A18:B18"/>
    <mergeCell ref="A20:B20"/>
    <mergeCell ref="A21:B21"/>
  </mergeCells>
  <pageMargins left="0.7" right="0.7" top="0.75" bottom="0.75" header="0.3" footer="0.3"/>
  <pageSetup paperSize="9" orientation="portrait" verticalDpi="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Arendustegevused KOOND</vt:lpstr>
      <vt:lpstr>SAARE_sotsiaaltr</vt:lpstr>
      <vt:lpstr>SAARE_tugiisik</vt:lpstr>
      <vt:lpstr>SAARE_PärsamaTK</vt:lpstr>
      <vt:lpstr>SAARE_MuhuTK</vt:lpstr>
      <vt:lpstr>SAARE_Lääne_SaareTK</vt:lpstr>
      <vt:lpstr>SAARE_KuressH_päevh</vt:lpstr>
      <vt:lpstr>SAARE_Kuress_kodu</vt:lpstr>
      <vt:lpstr>SAARE_teleh</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Kaido</dc:creator>
  <cp:lastModifiedBy>Anneli</cp:lastModifiedBy>
  <cp:revision/>
  <cp:lastPrinted>2015-11-04T08:43:17Z</cp:lastPrinted>
  <dcterms:created xsi:type="dcterms:W3CDTF">2014-10-08T12:26:15Z</dcterms:created>
  <dcterms:modified xsi:type="dcterms:W3CDTF">2016-03-21T14:37:03Z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